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192.168.0.155\Raisa\AMANDA\PEDIDOS\PEDIDOS 2018\MARÇO\ORANGE\"/>
    </mc:Choice>
  </mc:AlternateContent>
  <bookViews>
    <workbookView showHorizontalScroll="0" showVerticalScroll="0" showSheetTabs="0" xWindow="0" yWindow="0" windowWidth="20400" windowHeight="7620" tabRatio="449"/>
  </bookViews>
  <sheets>
    <sheet name="FORMULÁRIO PEDIDO" sheetId="1" r:id="rId1"/>
    <sheet name="POLITICA COMERCIAL" sheetId="5" r:id="rId2"/>
    <sheet name="POLÍTICA COMERCIAL" sheetId="4" state="hidden" r:id="rId3"/>
  </sheets>
  <definedNames>
    <definedName name="_xlnm._FilterDatabase" localSheetId="0" hidden="1">'FORMULÁRIO PEDIDO'!$B$5:$M$410</definedName>
    <definedName name="_xlnm.Print_Area" localSheetId="0">'FORMULÁRIO PEDIDO'!$A$1:$M$405</definedName>
  </definedNames>
  <calcPr calcId="162913"/>
  <fileRecoveryPr autoRecover="0"/>
</workbook>
</file>

<file path=xl/calcChain.xml><?xml version="1.0" encoding="utf-8"?>
<calcChain xmlns="http://schemas.openxmlformats.org/spreadsheetml/2006/main">
  <c r="M231" i="1" l="1"/>
  <c r="L276" i="1"/>
  <c r="M256" i="1"/>
  <c r="M255" i="1"/>
  <c r="M68" i="1"/>
  <c r="M63" i="1"/>
  <c r="M20" i="1"/>
  <c r="L21" i="1"/>
  <c r="M23" i="1"/>
  <c r="M26" i="1"/>
  <c r="M27" i="1"/>
  <c r="M28" i="1"/>
  <c r="M29" i="1"/>
  <c r="M30" i="1"/>
  <c r="M31" i="1"/>
  <c r="L32" i="1"/>
  <c r="L395" i="1" s="1"/>
  <c r="M34" i="1"/>
  <c r="M35" i="1"/>
  <c r="M36" i="1"/>
  <c r="M37" i="1"/>
  <c r="M38" i="1"/>
  <c r="M39" i="1"/>
  <c r="M42" i="1"/>
  <c r="M43" i="1"/>
  <c r="M44" i="1"/>
  <c r="M45" i="1"/>
  <c r="M46" i="1"/>
  <c r="M47" i="1"/>
  <c r="M50" i="1"/>
  <c r="M51" i="1"/>
  <c r="M52" i="1"/>
  <c r="M53" i="1"/>
  <c r="M54" i="1"/>
  <c r="M55" i="1"/>
  <c r="M58" i="1"/>
  <c r="M59" i="1"/>
  <c r="M60" i="1"/>
  <c r="M61" i="1"/>
  <c r="M62" i="1"/>
  <c r="M73" i="1"/>
  <c r="M74" i="1"/>
  <c r="M75" i="1"/>
  <c r="L76" i="1"/>
  <c r="M79" i="1"/>
  <c r="M80" i="1"/>
  <c r="M81" i="1"/>
  <c r="M84" i="1"/>
  <c r="M85" i="1"/>
  <c r="M86" i="1"/>
  <c r="M89" i="1"/>
  <c r="M90" i="1"/>
  <c r="M91" i="1"/>
  <c r="L92" i="1"/>
  <c r="L397" i="1" s="1"/>
  <c r="M95" i="1"/>
  <c r="M96" i="1"/>
  <c r="M97" i="1"/>
  <c r="L98" i="1"/>
  <c r="L99" i="1"/>
  <c r="M101" i="1"/>
  <c r="M102" i="1"/>
  <c r="M106" i="1"/>
  <c r="M107" i="1"/>
  <c r="M108" i="1"/>
  <c r="M109" i="1"/>
  <c r="L110" i="1"/>
  <c r="M113" i="1"/>
  <c r="M114" i="1"/>
  <c r="M115" i="1"/>
  <c r="M116" i="1"/>
  <c r="L117" i="1"/>
  <c r="M120" i="1"/>
  <c r="M121" i="1"/>
  <c r="M122" i="1"/>
  <c r="M123" i="1"/>
  <c r="M126" i="1"/>
  <c r="M127" i="1"/>
  <c r="M128" i="1"/>
  <c r="M129" i="1"/>
  <c r="M132" i="1"/>
  <c r="M133" i="1"/>
  <c r="M134" i="1"/>
  <c r="M135" i="1"/>
  <c r="M138" i="1"/>
  <c r="L139" i="1"/>
  <c r="L399" i="1" s="1"/>
  <c r="M141" i="1"/>
  <c r="M144" i="1"/>
  <c r="M145" i="1"/>
  <c r="M146" i="1"/>
  <c r="M147" i="1"/>
  <c r="M150" i="1"/>
  <c r="M151" i="1"/>
  <c r="M152" i="1"/>
  <c r="M153" i="1"/>
  <c r="L154" i="1"/>
  <c r="M157" i="1"/>
  <c r="M158" i="1"/>
  <c r="M159" i="1"/>
  <c r="M160" i="1"/>
  <c r="M163" i="1"/>
  <c r="M164" i="1"/>
  <c r="M165" i="1"/>
  <c r="M166" i="1"/>
  <c r="M170" i="1"/>
  <c r="M172" i="1"/>
  <c r="M178" i="1"/>
  <c r="M179" i="1"/>
  <c r="M180" i="1"/>
  <c r="M181" i="1"/>
  <c r="M182" i="1"/>
  <c r="L183" i="1"/>
  <c r="L184" i="1"/>
  <c r="M187" i="1"/>
  <c r="M188" i="1"/>
  <c r="M191" i="1"/>
  <c r="M192" i="1"/>
  <c r="M193" i="1"/>
  <c r="M194" i="1"/>
  <c r="M197" i="1"/>
  <c r="M198" i="1"/>
  <c r="M201" i="1"/>
  <c r="M202" i="1"/>
  <c r="M203" i="1"/>
  <c r="M204" i="1"/>
  <c r="M209" i="1"/>
  <c r="M210" i="1"/>
  <c r="M211" i="1"/>
  <c r="M212" i="1"/>
  <c r="M213" i="1"/>
  <c r="L214" i="1"/>
  <c r="L215" i="1"/>
  <c r="L401" i="1" s="1"/>
  <c r="M217" i="1"/>
  <c r="M221" i="1"/>
  <c r="M224" i="1"/>
  <c r="M225" i="1"/>
  <c r="M226" i="1"/>
  <c r="M236" i="1"/>
  <c r="M241" i="1"/>
  <c r="M242" i="1"/>
  <c r="M243" i="1"/>
  <c r="M244" i="1"/>
  <c r="M245" i="1"/>
  <c r="M246" i="1"/>
  <c r="M247" i="1"/>
  <c r="M248" i="1"/>
  <c r="M249" i="1"/>
  <c r="M261" i="1"/>
  <c r="M266" i="1"/>
  <c r="M267" i="1"/>
  <c r="M268" i="1"/>
  <c r="M269" i="1"/>
  <c r="M270" i="1"/>
  <c r="M271" i="1"/>
  <c r="M272" i="1"/>
  <c r="L273" i="1"/>
  <c r="L402" i="1"/>
  <c r="L274" i="1"/>
  <c r="L400" i="1" s="1"/>
  <c r="L275" i="1"/>
  <c r="M279" i="1"/>
  <c r="M280" i="1"/>
  <c r="M281" i="1"/>
  <c r="M282" i="1"/>
  <c r="M283" i="1"/>
  <c r="M288" i="1"/>
  <c r="M289" i="1"/>
  <c r="M290" i="1"/>
  <c r="M291" i="1"/>
  <c r="M294" i="1"/>
  <c r="M295" i="1"/>
  <c r="M296" i="1"/>
  <c r="M297" i="1"/>
  <c r="M300" i="1"/>
  <c r="M301" i="1"/>
  <c r="M302" i="1"/>
  <c r="M303" i="1"/>
  <c r="M307" i="1"/>
  <c r="M308" i="1"/>
  <c r="M309" i="1"/>
  <c r="M310" i="1"/>
  <c r="L311" i="1"/>
  <c r="L323" i="1"/>
  <c r="L403" i="1" s="1"/>
  <c r="M313" i="1"/>
  <c r="M314" i="1"/>
  <c r="M315" i="1"/>
  <c r="M316" i="1"/>
  <c r="L317" i="1"/>
  <c r="M319" i="1"/>
  <c r="M320" i="1"/>
  <c r="M321" i="1"/>
  <c r="M322" i="1"/>
  <c r="M382" i="1"/>
  <c r="M342" i="1"/>
  <c r="M336" i="1"/>
  <c r="M368" i="1"/>
  <c r="M367" i="1"/>
  <c r="M364" i="1"/>
  <c r="M362" i="1"/>
  <c r="M327" i="1"/>
  <c r="M330" i="1"/>
  <c r="M333" i="1"/>
  <c r="M339" i="1"/>
  <c r="M345" i="1"/>
  <c r="M346" i="1"/>
  <c r="M347" i="1"/>
  <c r="M350" i="1"/>
  <c r="M351" i="1"/>
  <c r="M352" i="1"/>
  <c r="M355" i="1"/>
  <c r="M356" i="1"/>
  <c r="M357" i="1"/>
  <c r="M373" i="1"/>
  <c r="M374" i="1"/>
  <c r="M375" i="1"/>
  <c r="M376" i="1"/>
  <c r="M377" i="1"/>
  <c r="M378" i="1"/>
  <c r="M379" i="1"/>
  <c r="M380" i="1"/>
  <c r="M381" i="1"/>
  <c r="M383" i="1"/>
  <c r="M384" i="1"/>
  <c r="M385" i="1"/>
  <c r="M386" i="1"/>
  <c r="M387" i="1"/>
  <c r="M388" i="1"/>
  <c r="L396" i="1" l="1"/>
  <c r="L398" i="1"/>
  <c r="M390" i="1"/>
</calcChain>
</file>

<file path=xl/sharedStrings.xml><?xml version="1.0" encoding="utf-8"?>
<sst xmlns="http://schemas.openxmlformats.org/spreadsheetml/2006/main" count="723" uniqueCount="660">
  <si>
    <t>Razão Social:</t>
  </si>
  <si>
    <t>Responsável:</t>
  </si>
  <si>
    <t>CNPJ :</t>
  </si>
  <si>
    <t>Insc. Estadual:</t>
  </si>
  <si>
    <t>Endereço:</t>
  </si>
  <si>
    <t>Bairro:</t>
  </si>
  <si>
    <t>Cidade:</t>
  </si>
  <si>
    <t>UF:</t>
  </si>
  <si>
    <t>Cep:</t>
  </si>
  <si>
    <t>Fone:</t>
  </si>
  <si>
    <t>e-mail:</t>
  </si>
  <si>
    <t>Transportadora:</t>
  </si>
  <si>
    <t>Pagamento:</t>
  </si>
  <si>
    <t>OBS: ACEITAMOS SOMENTE PEDIDOS PREENCHIDOS COMPLETAMENTE</t>
  </si>
  <si>
    <t>IMAGEM</t>
  </si>
  <si>
    <t>NCM</t>
  </si>
  <si>
    <t>COD BARRAS</t>
  </si>
  <si>
    <t>PRODUTOS</t>
  </si>
  <si>
    <t>AGUA DE LINHO 300ML</t>
  </si>
  <si>
    <t>7898559720028</t>
  </si>
  <si>
    <t>7898559720035</t>
  </si>
  <si>
    <t>7898559722527</t>
  </si>
  <si>
    <t>7898559722541</t>
  </si>
  <si>
    <t>7898559720097</t>
  </si>
  <si>
    <t>7898559721582</t>
  </si>
  <si>
    <t>7898559721599</t>
  </si>
  <si>
    <t>7898559721575</t>
  </si>
  <si>
    <t>7898559720592</t>
  </si>
  <si>
    <t>7898559720288</t>
  </si>
  <si>
    <t>7898559722251</t>
  </si>
  <si>
    <t>7898559720301</t>
  </si>
  <si>
    <t>7898559720318</t>
  </si>
  <si>
    <t>7898559720349</t>
  </si>
  <si>
    <t>7898559720363</t>
  </si>
  <si>
    <t>7898559720387</t>
  </si>
  <si>
    <t>7898559720400</t>
  </si>
  <si>
    <t>7898559720417</t>
  </si>
  <si>
    <t>7898559720448</t>
  </si>
  <si>
    <t>SABONETES EM FATIA</t>
  </si>
  <si>
    <t>7898559721827</t>
  </si>
  <si>
    <t>7898559720646</t>
  </si>
  <si>
    <t>7898559720677</t>
  </si>
  <si>
    <t>7898559720684</t>
  </si>
  <si>
    <t xml:space="preserve">SABONETES ESFERAS </t>
  </si>
  <si>
    <t>7898559720745</t>
  </si>
  <si>
    <t>7898559720752</t>
  </si>
  <si>
    <t>7898559720769</t>
  </si>
  <si>
    <t>7898559720783</t>
  </si>
  <si>
    <t>7898559720790</t>
  </si>
  <si>
    <t>7898559720806</t>
  </si>
  <si>
    <t>7898559720813</t>
  </si>
  <si>
    <t>7898559720844</t>
  </si>
  <si>
    <t>7898559721056</t>
  </si>
  <si>
    <t>Sabonete liquido 300ml - Jabuticaba</t>
  </si>
  <si>
    <t>7898559720219</t>
  </si>
  <si>
    <t>7898559720233</t>
  </si>
  <si>
    <t>7898559720240</t>
  </si>
  <si>
    <t>7898559720264</t>
  </si>
  <si>
    <t>PASTA ESFOLIANTE 330GR</t>
  </si>
  <si>
    <t>7898559721162</t>
  </si>
  <si>
    <t>7898559721179</t>
  </si>
  <si>
    <t>7898559721841</t>
  </si>
  <si>
    <t xml:space="preserve">LINHA FACIAL </t>
  </si>
  <si>
    <t>ADSTRINGENTE FACIAL 120ML</t>
  </si>
  <si>
    <t>MASCARA FACIAL 120GR</t>
  </si>
  <si>
    <t>7898559720455</t>
  </si>
  <si>
    <t>7898559720462</t>
  </si>
  <si>
    <t>7898559720479</t>
  </si>
  <si>
    <t>7898559720981</t>
  </si>
  <si>
    <t>7898559720998</t>
  </si>
  <si>
    <t>7898559721001</t>
  </si>
  <si>
    <t>7898559720165</t>
  </si>
  <si>
    <t>Creme para barbear 2 em 1 - 100gr</t>
  </si>
  <si>
    <t xml:space="preserve">PRODUTOS DIVERSOS </t>
  </si>
  <si>
    <t>Fita 100% Artesanal estreita ( 330 metros )</t>
  </si>
  <si>
    <t>Fita larga com a Logo ( 100 metros )</t>
  </si>
  <si>
    <t>7898559722565</t>
  </si>
  <si>
    <t>Caixa fruta madeira Nº01 - 13cm x 12cm x 10cm</t>
  </si>
  <si>
    <t>7898559722572</t>
  </si>
  <si>
    <t>Caixa fruta madeira Nº02 - 20cm x 12cm x 09cm</t>
  </si>
  <si>
    <t>7898559722589</t>
  </si>
  <si>
    <t>Caixa fruta madeira Nº03 - 25cm x 15cm x 09cm</t>
  </si>
  <si>
    <t>7898559722619</t>
  </si>
  <si>
    <t>Palha (saco com 500g)</t>
  </si>
  <si>
    <t>Reg. Tributário:</t>
  </si>
  <si>
    <t>7898559721735</t>
  </si>
  <si>
    <t>TOTAL DE ITENS BONIFICADOS</t>
  </si>
  <si>
    <t>7898559722275</t>
  </si>
  <si>
    <t xml:space="preserve">Provador Loção hidratante Iluminador 200gr </t>
  </si>
  <si>
    <t>FAVOR PREENCHER APENAS AS CELULAS EM CINZA</t>
  </si>
  <si>
    <t>TOTAL</t>
  </si>
  <si>
    <t>7898559722732</t>
  </si>
  <si>
    <t>7898559722749</t>
  </si>
  <si>
    <t>7898559722725</t>
  </si>
  <si>
    <t>7898559722756</t>
  </si>
  <si>
    <t>7898559722718</t>
  </si>
  <si>
    <t>7898559723920</t>
  </si>
  <si>
    <t>7898559723913</t>
  </si>
  <si>
    <t>Loção pós barba - 120ml</t>
  </si>
  <si>
    <t>Pincel para barba</t>
  </si>
  <si>
    <t>LINHA BARBA</t>
  </si>
  <si>
    <t xml:space="preserve">PASTA ESFOLIANTE 180GR </t>
  </si>
  <si>
    <t>BONIFICAÇÃO DE PROVADORES 32/1</t>
  </si>
  <si>
    <t>Sisal (rolo)</t>
  </si>
  <si>
    <t>7898559723876</t>
  </si>
  <si>
    <t>7898559723555</t>
  </si>
  <si>
    <t>7898559723579</t>
  </si>
  <si>
    <t>Aromatizador de ambientes 200 ml - Alecrim</t>
  </si>
  <si>
    <t>Aromatizador de ambientes 200 ml - Bambu</t>
  </si>
  <si>
    <t>Aromatizador de ambientes 200 ml - Canela</t>
  </si>
  <si>
    <t>Aromatizador de ambientes 200 ml -  Lavanda</t>
  </si>
  <si>
    <t>Aromatizador de ambientes 200 ml - Oceano</t>
  </si>
  <si>
    <t>Aromatizador de ambientes 200 ml - Verbena</t>
  </si>
  <si>
    <t>Difusor de aromas 250ml - Alecrim</t>
  </si>
  <si>
    <t>Difusor de aromas 250ml - Bambu</t>
  </si>
  <si>
    <t>Difusor de aromas 250ml - Canela</t>
  </si>
  <si>
    <t>Difusor de aromas 250ml - Lavanda</t>
  </si>
  <si>
    <t>Difusor de aromas 250ml - Oceano</t>
  </si>
  <si>
    <t>Difusor de aromas 250ml - Verbena</t>
  </si>
  <si>
    <t>Difusor de aromas - Refil  ( 250 ml ) - Alecrim</t>
  </si>
  <si>
    <t>Difusor de aromas - Refil  ( 250ml ) - Verbena</t>
  </si>
  <si>
    <t>Difusor de aromas - Refil  ( 250 ml ) - Bambu</t>
  </si>
  <si>
    <t>Difusor de aromas - Refil  ( 250ml ) - Canela</t>
  </si>
  <si>
    <t>Difusor de aromas - Refil  ( 250 ml ) - Lavanda</t>
  </si>
  <si>
    <t>Difusor de aromas - Refil ( 250 ml ) - Oceano</t>
  </si>
  <si>
    <t>AROMATIZADOR DE AMBIENTES 200ML</t>
  </si>
  <si>
    <t>DIFUSOR DE AROMAS REFIL 250ML</t>
  </si>
  <si>
    <t>ESSÊNCIA AROMÁTICA 11ML</t>
  </si>
  <si>
    <t>Essência aromática  ( 11 ml ) - Alecrim</t>
  </si>
  <si>
    <t>Essência aromática  ( 11 ml ) - Bambu</t>
  </si>
  <si>
    <t>Essência aromática  ( 11 ml ) - Canela</t>
  </si>
  <si>
    <t>Essência aromática  ( 11 ml ) - Lavanda</t>
  </si>
  <si>
    <t>Essência aromática  ( 11 ml ) - Oceano</t>
  </si>
  <si>
    <t>Essência aromática  ( 11 ml ) - Verbena</t>
  </si>
  <si>
    <t xml:space="preserve">Atenção: sabonete esferas venda somente caixa com múltiplo de 6 </t>
  </si>
  <si>
    <t>000477</t>
  </si>
  <si>
    <t>7898559721117</t>
  </si>
  <si>
    <t>000042</t>
  </si>
  <si>
    <t>7898559720325</t>
  </si>
  <si>
    <t>000053</t>
  </si>
  <si>
    <t>7898559720424</t>
  </si>
  <si>
    <t>Sabonete liquido 300ml - Andiroba</t>
  </si>
  <si>
    <t>Sabonete liquido 300ml - Flor de cerejeira</t>
  </si>
  <si>
    <t>Sabonete liquido 300ml - Pimenta Rosa</t>
  </si>
  <si>
    <t>7898559724262</t>
  </si>
  <si>
    <t>7898559724279</t>
  </si>
  <si>
    <t>Shampoo - leite de Cabra 110gr</t>
  </si>
  <si>
    <t>Condicionador - Leite de Cabra 200ml</t>
  </si>
  <si>
    <t>Sabonete barra Leite de Cabra 70gr</t>
  </si>
  <si>
    <t>7898559724255</t>
  </si>
  <si>
    <t>001633</t>
  </si>
  <si>
    <t>COD</t>
  </si>
  <si>
    <t>001193</t>
  </si>
  <si>
    <t>Sabonete em barra 70gr - Andiroba</t>
  </si>
  <si>
    <t>001191</t>
  </si>
  <si>
    <t>Sabonete em barra 70gr - Flor de cerejeira</t>
  </si>
  <si>
    <t>001192</t>
  </si>
  <si>
    <t>Sabonete em barra 70gr - Jabuticaba</t>
  </si>
  <si>
    <t>001194</t>
  </si>
  <si>
    <t>Sabonete em barra 70gr - Pimenta Rosa</t>
  </si>
  <si>
    <t>000001</t>
  </si>
  <si>
    <t>000003</t>
  </si>
  <si>
    <t>000902</t>
  </si>
  <si>
    <t>000005</t>
  </si>
  <si>
    <t>000901</t>
  </si>
  <si>
    <t>000960</t>
  </si>
  <si>
    <t>000008</t>
  </si>
  <si>
    <t>000019</t>
  </si>
  <si>
    <t>001308</t>
  </si>
  <si>
    <t>000020</t>
  </si>
  <si>
    <t>001185</t>
  </si>
  <si>
    <t>001188</t>
  </si>
  <si>
    <t>000021</t>
  </si>
  <si>
    <t>001180</t>
  </si>
  <si>
    <t>001307</t>
  </si>
  <si>
    <t>001182</t>
  </si>
  <si>
    <t>001234</t>
  </si>
  <si>
    <t>001238</t>
  </si>
  <si>
    <t>001183</t>
  </si>
  <si>
    <t>001345</t>
  </si>
  <si>
    <t>001346</t>
  </si>
  <si>
    <t>001347</t>
  </si>
  <si>
    <t>001348</t>
  </si>
  <si>
    <t>001349</t>
  </si>
  <si>
    <t>001350</t>
  </si>
  <si>
    <t>000009</t>
  </si>
  <si>
    <t>001030</t>
  </si>
  <si>
    <t>000011</t>
  </si>
  <si>
    <t>000010</t>
  </si>
  <si>
    <t>001152</t>
  </si>
  <si>
    <t>000014</t>
  </si>
  <si>
    <t>000038</t>
  </si>
  <si>
    <t>000043</t>
  </si>
  <si>
    <t>000040</t>
  </si>
  <si>
    <t>000041</t>
  </si>
  <si>
    <t>000044</t>
  </si>
  <si>
    <t>000049</t>
  </si>
  <si>
    <t>000051</t>
  </si>
  <si>
    <t>000052</t>
  </si>
  <si>
    <t>000054</t>
  </si>
  <si>
    <t>000029</t>
  </si>
  <si>
    <t>001016</t>
  </si>
  <si>
    <t>000031</t>
  </si>
  <si>
    <t>000032</t>
  </si>
  <si>
    <t>000035</t>
  </si>
  <si>
    <t>001566</t>
  </si>
  <si>
    <t>001565</t>
  </si>
  <si>
    <t>000121</t>
  </si>
  <si>
    <t>001567</t>
  </si>
  <si>
    <t>000047</t>
  </si>
  <si>
    <t>000046</t>
  </si>
  <si>
    <t>00080</t>
  </si>
  <si>
    <t>00082</t>
  </si>
  <si>
    <t>00083</t>
  </si>
  <si>
    <t>01403</t>
  </si>
  <si>
    <t>01404</t>
  </si>
  <si>
    <t>01405</t>
  </si>
  <si>
    <t>01406</t>
  </si>
  <si>
    <t>00378</t>
  </si>
  <si>
    <t>00065</t>
  </si>
  <si>
    <t>00066</t>
  </si>
  <si>
    <t>00067</t>
  </si>
  <si>
    <t>00056</t>
  </si>
  <si>
    <t>00057</t>
  </si>
  <si>
    <t>00058</t>
  </si>
  <si>
    <t>00115</t>
  </si>
  <si>
    <t>00116</t>
  </si>
  <si>
    <t>00117</t>
  </si>
  <si>
    <t>00018</t>
  </si>
  <si>
    <t>01336</t>
  </si>
  <si>
    <t>01335</t>
  </si>
  <si>
    <t>01392</t>
  </si>
  <si>
    <t>001828</t>
  </si>
  <si>
    <t>7898559724712</t>
  </si>
  <si>
    <t>Condicionador masculino 200ml - Cabernet</t>
  </si>
  <si>
    <t>Oleo hidratante corporal 200ml - Cabernet</t>
  </si>
  <si>
    <t>7898559724705</t>
  </si>
  <si>
    <t>001827</t>
  </si>
  <si>
    <t>Shampoo em barra 110gr - Cabernet</t>
  </si>
  <si>
    <t>001826</t>
  </si>
  <si>
    <t>7898559724699</t>
  </si>
  <si>
    <t>Sabonete masculino 130 GR - Cabernet</t>
  </si>
  <si>
    <t>000380</t>
  </si>
  <si>
    <t xml:space="preserve">LINHA LEITE DE CABRA </t>
  </si>
  <si>
    <t>Rua Luiz de Bortoli, 256 – Bairro Cicamp</t>
  </si>
  <si>
    <t>Campina Grande do Sul – Pr  83430-0000 – Brasil</t>
  </si>
  <si>
    <t>Tel: +55 41 3679-9909</t>
  </si>
  <si>
    <t>contato@raisacosmetica.com.br</t>
  </si>
  <si>
    <t>www.raisacosmetica.com.br</t>
  </si>
  <si>
    <t>001923</t>
  </si>
  <si>
    <t>001908</t>
  </si>
  <si>
    <t>7898559724910</t>
  </si>
  <si>
    <t>Aromatizador de carro 181 - 120ml - Oriental amadeirado</t>
  </si>
  <si>
    <t>Aromatizador de carro 256 - 120ml - Floral aromático</t>
  </si>
  <si>
    <t>Aromatizador de carro 347 - 120ml - Floral cítrico</t>
  </si>
  <si>
    <t>001909</t>
  </si>
  <si>
    <t>7898559724927</t>
  </si>
  <si>
    <t>001910</t>
  </si>
  <si>
    <t>7898559724934</t>
  </si>
  <si>
    <t xml:space="preserve">SABONETE EM BARRA 70GR </t>
  </si>
  <si>
    <t xml:space="preserve">SABONETE LIQUIDO 300ML </t>
  </si>
  <si>
    <t>Provador Aromatizador de carro 181 - 120ml - Oriental amadeirado</t>
  </si>
  <si>
    <t>Provador Aromatizador de carro 256 - 120ml - Floral aromático</t>
  </si>
  <si>
    <t>Provador Aromatizador de carro 347 - 120ml - Floral cítrico</t>
  </si>
  <si>
    <t>BONIFICAÇÃO DE PROVADORES 25/1</t>
  </si>
  <si>
    <t>BONIFICAÇÃO DE PROVADORES 30/1</t>
  </si>
  <si>
    <t>Provador Aromatizador de ambientes 200 ml - Alecrim</t>
  </si>
  <si>
    <t>Provador Aromatizador de ambientes 200 ml - Canela</t>
  </si>
  <si>
    <t>Provador Aromatizador de ambientes 200 ml - Bamboo</t>
  </si>
  <si>
    <t>Provador Aromatizador de ambientes 200 ml- Lavanda</t>
  </si>
  <si>
    <t>Provador Aromatizador de ambientes 200 ml - Verbena</t>
  </si>
  <si>
    <t>PROVADOR RENOVADOR DE LENÇOL 200ML</t>
  </si>
  <si>
    <t>BONIFICAÇÃO DE PROVADORES 20/1</t>
  </si>
  <si>
    <t>BONIFICAÇÃO DE PROVADORES 36/1</t>
  </si>
  <si>
    <t>PROVADOR OLEO CORPORAL 200ML</t>
  </si>
  <si>
    <t>PROVADOR CREME PARA OS PÉS 100GR</t>
  </si>
  <si>
    <t>Provador Creme para os pés 100gr</t>
  </si>
  <si>
    <t>BONIFICAÇÃO DE PROVADORES 42/1</t>
  </si>
  <si>
    <t xml:space="preserve">PROVADOR PASTA ESFOLIANTE </t>
  </si>
  <si>
    <t>PROVADOR ADSTRINGENTE FACIAL 120ML</t>
  </si>
  <si>
    <t>Provador Mascara de Lama Vulcanica - 120gr</t>
  </si>
  <si>
    <t>PROVADOR MASCARA FACIAL 120GR</t>
  </si>
  <si>
    <t>Provador Creme para barbear 2 em 1 - 100gr</t>
  </si>
  <si>
    <t>Provador Loção pós barba - 120ml</t>
  </si>
  <si>
    <t>PROVADOR LINHA LOÇÃO HIDRATANTE</t>
  </si>
  <si>
    <t>PROVADOR AROMATIZADOR DE CARRO 120ML</t>
  </si>
  <si>
    <t>PROVADOR AROMATIZADOR DE AMBIENTE 200ML</t>
  </si>
  <si>
    <t>PROVADOR AGUA DE LINHO 300ML</t>
  </si>
  <si>
    <t>BONIFICAÇÃO DE PROVADORES ÓLEO 200ML  25/1</t>
  </si>
  <si>
    <t>Provador Oleo hidratante corporal 200ml - Cabernet</t>
  </si>
  <si>
    <t>PROVADOR LINHA LEITE DE CABRA</t>
  </si>
  <si>
    <t>Provador - Loção hidratante 200gr - Leite de cabra</t>
  </si>
  <si>
    <t>PROVADORES BONIFICADOS - (por favor descrever ao lado a essencia desejada)</t>
  </si>
  <si>
    <t xml:space="preserve">Provador Aromatizador de ambientes 200 ml </t>
  </si>
  <si>
    <t xml:space="preserve">Provador  Agua de Linho - para passar roupas 300ml </t>
  </si>
  <si>
    <t xml:space="preserve">Provador Renovador de Lençois 200ml </t>
  </si>
  <si>
    <t>Provador Aromatizador de carro</t>
  </si>
  <si>
    <t xml:space="preserve">Provador  Loção hidratante 200gr </t>
  </si>
  <si>
    <t xml:space="preserve">Provador Oleo corporal 200ml </t>
  </si>
  <si>
    <t>QTD</t>
  </si>
  <si>
    <t>000187</t>
  </si>
  <si>
    <t>-</t>
  </si>
  <si>
    <t>000381</t>
  </si>
  <si>
    <t>001021</t>
  </si>
  <si>
    <t>000871</t>
  </si>
  <si>
    <t>000870</t>
  </si>
  <si>
    <t>000885</t>
  </si>
  <si>
    <t>000457</t>
  </si>
  <si>
    <t>000459</t>
  </si>
  <si>
    <t>000373</t>
  </si>
  <si>
    <t>000179</t>
  </si>
  <si>
    <t>7898559724866</t>
  </si>
  <si>
    <t>001977</t>
  </si>
  <si>
    <t>001919</t>
  </si>
  <si>
    <t>7898559724972</t>
  </si>
  <si>
    <t>OLEO HIDRATANTE CORPORAL ANDIROBA 200ML</t>
  </si>
  <si>
    <t>001920</t>
  </si>
  <si>
    <t>7898559724989</t>
  </si>
  <si>
    <t>OLEO HIDRATANTE CORPORAL FLOR DE CEREJEIRA 200ML</t>
  </si>
  <si>
    <t>001921</t>
  </si>
  <si>
    <t>7898559724996</t>
  </si>
  <si>
    <t>OLEO HIDRATANTE CORPORAL JABUTICABA 200ML</t>
  </si>
  <si>
    <t>001922</t>
  </si>
  <si>
    <t>7898559725009</t>
  </si>
  <si>
    <t>OLEO HIDRATANTE CORPORAL PIMENTA ROSA 200ML</t>
  </si>
  <si>
    <t>001981</t>
  </si>
  <si>
    <t>PROVADOR-OLEO HIDRATANTE CORPORAL ANDIROBA 200ML</t>
  </si>
  <si>
    <t>001982</t>
  </si>
  <si>
    <t>PROVADOR-OLEO HIDRATANTE CORPORAL FLOR DE C  200ML</t>
  </si>
  <si>
    <t>001983</t>
  </si>
  <si>
    <t>PROVADOR-OLEO HIDRATANTE CORPORAL JABUTICABA 200M</t>
  </si>
  <si>
    <t>001984</t>
  </si>
  <si>
    <t>PROVADOR-OLEO HIDRATANTE CORPORAL PIMENTA RO 200M</t>
  </si>
  <si>
    <t xml:space="preserve">LINHA CARRO </t>
  </si>
  <si>
    <t>Provador Aromatizador de ambientes 200 mll - Oceano</t>
  </si>
  <si>
    <t>RENOVADOR DE LENÇOL RAISA RELAXAMENTO - 200ML</t>
  </si>
  <si>
    <t>001911</t>
  </si>
  <si>
    <t>7898559724941</t>
  </si>
  <si>
    <t>RENOVADOR DE LENÇOL RAISA ACONCHEGO 200ML</t>
  </si>
  <si>
    <t>001913</t>
  </si>
  <si>
    <t>7898559724965</t>
  </si>
  <si>
    <t>RENOVADOR DE LENÇOL RAISA TRANQUILIDADE 200ML</t>
  </si>
  <si>
    <t>PROVADOR-RENOVADOR DE LENÇOL RAISA RELAXAMEN 200M</t>
  </si>
  <si>
    <t>001985</t>
  </si>
  <si>
    <t>PROVADOR-RENOVADOR DE LENÇOL RAISA ACONCHEGO 200M</t>
  </si>
  <si>
    <t>001986</t>
  </si>
  <si>
    <t>PROVADOR-RENOVADOR DE LENÇOL RAISA TRANQUILI 200ML</t>
  </si>
  <si>
    <t>001992</t>
  </si>
  <si>
    <t>001993</t>
  </si>
  <si>
    <t>ESCALDA PÉS 45GR</t>
  </si>
  <si>
    <t>001333</t>
  </si>
  <si>
    <t>7898559723531</t>
  </si>
  <si>
    <t>ESPUMA PARA BANHO 215ML</t>
  </si>
  <si>
    <t>001991</t>
  </si>
  <si>
    <t>001990</t>
  </si>
  <si>
    <t>7898559723487</t>
  </si>
  <si>
    <t>001221</t>
  </si>
  <si>
    <t>SAIS DE BANHO 420GR</t>
  </si>
  <si>
    <t>001988</t>
  </si>
  <si>
    <t>7898559723814</t>
  </si>
  <si>
    <t>001989</t>
  </si>
  <si>
    <t>7898559723838</t>
  </si>
  <si>
    <t>7898559723807</t>
  </si>
  <si>
    <t>001226</t>
  </si>
  <si>
    <t>OLEO CORPORAL 200ML</t>
  </si>
  <si>
    <t xml:space="preserve">RENOVADOR DE LENÇOL 200ML </t>
  </si>
  <si>
    <t xml:space="preserve">Banheira 24cm x 12cm transparente </t>
  </si>
  <si>
    <t>002006</t>
  </si>
  <si>
    <t>7898559725108</t>
  </si>
  <si>
    <t>002007</t>
  </si>
  <si>
    <t>7898559725115</t>
  </si>
  <si>
    <t>002001</t>
  </si>
  <si>
    <t>7898559725122</t>
  </si>
  <si>
    <t>BONIFICAÇÃO DE PROVADORES CREME PARA OS PÉS 30/1</t>
  </si>
  <si>
    <t>002008</t>
  </si>
  <si>
    <t>7898559975139</t>
  </si>
  <si>
    <t>000794</t>
  </si>
  <si>
    <t>PROVADORES LINHA SPA</t>
  </si>
  <si>
    <t>PROVADOR OLEO CORPORAL PARA MASSAGEM 200ML</t>
  </si>
  <si>
    <t>BONIFICAÇÃO DE PROVADORES OLEO CORPORAL PARA MASSAGEM 25/1</t>
  </si>
  <si>
    <t>Sabonete esfera grande 180gr - Algas Marinhas - caixa com 6 und</t>
  </si>
  <si>
    <t>Sabonete esfera grande 180gr - Andiroba - caixa com 6 und</t>
  </si>
  <si>
    <t>Sabonete esfera grande 180gr - Banana -  caixa com 6 und</t>
  </si>
  <si>
    <t>Sabonete esfera grande 180gr - Limão -  caixa com 6 und</t>
  </si>
  <si>
    <t>Sabonete esfera grande 180gr - Maça Verde -  caixa com 6 und</t>
  </si>
  <si>
    <t>Sabonete esfera grande 180gr - Maracujá -  caixa com 6 und</t>
  </si>
  <si>
    <t>Sabonete esfera grande 180gr - Morango -  caixa com 6 und</t>
  </si>
  <si>
    <t>Sabonete esfera grande 180gr - Pitanga -  caixa com 6 und</t>
  </si>
  <si>
    <t>Sabonete esfera grande 180gr - Rosa -  caixa com 6 und</t>
  </si>
  <si>
    <t>001229</t>
  </si>
  <si>
    <t>7898559723524</t>
  </si>
  <si>
    <t>001222</t>
  </si>
  <si>
    <t>7898559723494</t>
  </si>
  <si>
    <t>001225</t>
  </si>
  <si>
    <t>001912</t>
  </si>
  <si>
    <t>LINHA SPA</t>
  </si>
  <si>
    <t>Óleo Corporal para Massagem 200ml</t>
  </si>
  <si>
    <t>Escalda Pés 45g - Nalanda</t>
  </si>
  <si>
    <t>Escalda Pés 45g - Algas Marinhas</t>
  </si>
  <si>
    <t>Escalda Pés 45g - Morango</t>
  </si>
  <si>
    <t>Espuma de Banho 215ml - Calendula</t>
  </si>
  <si>
    <t>Espuma de Banho 215ml - Nalanda</t>
  </si>
  <si>
    <t>Espuma de Banho 215ml - Algas marinhas</t>
  </si>
  <si>
    <t>Espuma de Banho 215ml - Morango</t>
  </si>
  <si>
    <t>Folhas desidratadas olfativas (pct c/10) - para demonstrar linha ambiente</t>
  </si>
  <si>
    <t>LINHA BEBÊ A BORDO</t>
  </si>
  <si>
    <t>Agua de linho - 300ml - Bebê a Bordo</t>
  </si>
  <si>
    <t>Renovador de Lençol - 200ml - Bebê a Bordo</t>
  </si>
  <si>
    <t>Alcool Gel Hidratante - 90 g</t>
  </si>
  <si>
    <t>Alcool Gel Hidratante - 440 g</t>
  </si>
  <si>
    <t>002017</t>
  </si>
  <si>
    <t>002018</t>
  </si>
  <si>
    <t>001961</t>
  </si>
  <si>
    <t>001962</t>
  </si>
  <si>
    <t>001963</t>
  </si>
  <si>
    <t>PROVADORES LINHA BEBÊ</t>
  </si>
  <si>
    <t>Provador  Agua de Linho  300ml - Bebê a Bordo</t>
  </si>
  <si>
    <t>Provador Renovador de Lençol - 200ml - Bebê a Bordo</t>
  </si>
  <si>
    <t>BONIFICAÇÃO DE PROVADORES AGUA DE LINHO BEBÊ 30/1</t>
  </si>
  <si>
    <t>BONIFICAÇÃO DE PROVADORES RENOVADOR BEBÊ 30/1</t>
  </si>
  <si>
    <t>002053</t>
  </si>
  <si>
    <t>002054</t>
  </si>
  <si>
    <t>001957</t>
  </si>
  <si>
    <t>001958</t>
  </si>
  <si>
    <t>001959</t>
  </si>
  <si>
    <t>001964</t>
  </si>
  <si>
    <t>000475</t>
  </si>
  <si>
    <t>000033</t>
  </si>
  <si>
    <t>001966</t>
  </si>
  <si>
    <t>002012</t>
  </si>
  <si>
    <t>001978</t>
  </si>
  <si>
    <t>001979</t>
  </si>
  <si>
    <t>001980</t>
  </si>
  <si>
    <t>002024</t>
  </si>
  <si>
    <t>002025</t>
  </si>
  <si>
    <t>001971</t>
  </si>
  <si>
    <t>001972</t>
  </si>
  <si>
    <t>001973</t>
  </si>
  <si>
    <t>002056</t>
  </si>
  <si>
    <t>002055</t>
  </si>
  <si>
    <t>001965</t>
  </si>
  <si>
    <t>000002</t>
  </si>
  <si>
    <t>Mascara Facial de Água de  Arroz - 120gr</t>
  </si>
  <si>
    <t>Mascara Facial de Argila Verde- 120gr</t>
  </si>
  <si>
    <t>Mascara Facial de Lama Vulcanica - 120gr</t>
  </si>
  <si>
    <t>Provador Mascara Facial de Argila Verde - 120gr</t>
  </si>
  <si>
    <t>Sabonete Facial de Argila Verde 85gr</t>
  </si>
  <si>
    <t xml:space="preserve">Sabonete Facial de Lama Vulcanica 85gr </t>
  </si>
  <si>
    <t>SABONETE FACIAL 85GR</t>
  </si>
  <si>
    <t>Barra para barbear - 70gr</t>
  </si>
  <si>
    <t>Escalda Pés 45gr - Calendula</t>
  </si>
  <si>
    <t xml:space="preserve">Sais de Banho 420gr - Algas Marinhas    </t>
  </si>
  <si>
    <t>Sais de Banho 420gr - Calendula</t>
  </si>
  <si>
    <t xml:space="preserve">Sais de Banho 420gr - Nalanda    </t>
  </si>
  <si>
    <t xml:space="preserve">Sais de Banho 420gr - Morango    </t>
  </si>
  <si>
    <t>Esfoliante e Hidratante 180gr - Algas Marinhas</t>
  </si>
  <si>
    <t>Esfoliante e Hidratante 180gr - Calendula</t>
  </si>
  <si>
    <t>Esfoliante e Hidratante 180gr - Nalanda</t>
  </si>
  <si>
    <t>Esfoliante e Hidratante 330gr - Algas Marinhas</t>
  </si>
  <si>
    <t>Esfoliante e Hidratante 330gr - Calendula</t>
  </si>
  <si>
    <t>Esfoliante e Hidratante 330gr - Morango</t>
  </si>
  <si>
    <t>Esfoliante e Hidratante  330gr - Nalanda</t>
  </si>
  <si>
    <t>Esfoliante e Hidratante 180gr - Morango</t>
  </si>
  <si>
    <t>Provador Esfoliante e Hidratante330gr - Algas Marinhas</t>
  </si>
  <si>
    <t>Provador Esfoliante e Hidratante 330gr - Calendula</t>
  </si>
  <si>
    <t>Provador Esfoliante e Hidratante 330gr - Morango</t>
  </si>
  <si>
    <t>Provador Esfoliante e Hidratante 300gr - Nalanda</t>
  </si>
  <si>
    <t>Provador Loção Adstringente Facial  - 120ml</t>
  </si>
  <si>
    <t>Loção Adstringente Facial - 120ml</t>
  </si>
  <si>
    <t>001603</t>
  </si>
  <si>
    <t>001605</t>
  </si>
  <si>
    <t>001604</t>
  </si>
  <si>
    <t>001607</t>
  </si>
  <si>
    <t>001608</t>
  </si>
  <si>
    <t>001609</t>
  </si>
  <si>
    <t>001610</t>
  </si>
  <si>
    <t>001612</t>
  </si>
  <si>
    <t>001613</t>
  </si>
  <si>
    <t>LINHA ALCOOL GEL</t>
  </si>
  <si>
    <t>Perfume Rosa Perfeita – 50ml</t>
  </si>
  <si>
    <t>7898559725245</t>
  </si>
  <si>
    <t>002064</t>
  </si>
  <si>
    <t>Perfume Homem Cabernet – 50ml</t>
  </si>
  <si>
    <t>7898559725252</t>
  </si>
  <si>
    <t>002065</t>
  </si>
  <si>
    <t>TESTER - Perfume Rosa Perfeita – 50ml</t>
  </si>
  <si>
    <t>TESTER - Perfume Homem Cabernet – 50ml</t>
  </si>
  <si>
    <t>A cada 10 perfumes de cada fragrância, você pode estar adquirindo um tester com 20% de desconto</t>
  </si>
  <si>
    <t>002119</t>
  </si>
  <si>
    <t>7898559725320</t>
  </si>
  <si>
    <t>002120</t>
  </si>
  <si>
    <t>7898559725337</t>
  </si>
  <si>
    <t>Esfoliante e Hidratante corporal Spa 330gr</t>
  </si>
  <si>
    <t>002138</t>
  </si>
  <si>
    <t>002139</t>
  </si>
  <si>
    <t>Creme esfoliante facial 60gr</t>
  </si>
  <si>
    <t>002118</t>
  </si>
  <si>
    <t>Provador Creme esfoliante facial 120gr</t>
  </si>
  <si>
    <t>PROVADOR ESFOLIANTE E HIDRATANTE CORPORAL SPA 330GR</t>
  </si>
  <si>
    <t xml:space="preserve">LINHA PERFUMARIA </t>
  </si>
  <si>
    <t>000180</t>
  </si>
  <si>
    <t>002137</t>
  </si>
  <si>
    <t>02146</t>
  </si>
  <si>
    <t>Barra para massagem 40gr - SENTIDOS</t>
  </si>
  <si>
    <t>Água de Linho - para passar roupas 300ml - Conforto</t>
  </si>
  <si>
    <t>Provador  Água de Linho - para passar roupas 300ml - Conforto</t>
  </si>
  <si>
    <t xml:space="preserve">Escalda  Pés 45g - SPA </t>
  </si>
  <si>
    <t>Escalda Pés 500g - SPA</t>
  </si>
  <si>
    <t xml:space="preserve">    BARRA PARA MASSAGEM </t>
  </si>
  <si>
    <t>7898559720851</t>
  </si>
  <si>
    <t xml:space="preserve">                                  CREME ESFOLIANTE FACIAL 60GR</t>
  </si>
  <si>
    <t>PROVADOR ESFOLIANTE FACIAL 120ML</t>
  </si>
  <si>
    <t xml:space="preserve">  LINHA CORPO E BANHO</t>
  </si>
  <si>
    <t>02081</t>
  </si>
  <si>
    <t>34012010</t>
  </si>
  <si>
    <t>7898559725283</t>
  </si>
  <si>
    <t>Sabonete em barra Cevada Artesanal 70g</t>
  </si>
  <si>
    <t>02083</t>
  </si>
  <si>
    <t>33051000</t>
  </si>
  <si>
    <t>7898559725290</t>
  </si>
  <si>
    <t>Shampoo 3 em 1 Cevada Artesanal 250ml</t>
  </si>
  <si>
    <t>02084</t>
  </si>
  <si>
    <t>33071000</t>
  </si>
  <si>
    <t>7898559725306</t>
  </si>
  <si>
    <t>7898559725269</t>
  </si>
  <si>
    <t>Colonia masculina Cevada Artesanal 100ml</t>
  </si>
  <si>
    <t>02175</t>
  </si>
  <si>
    <t xml:space="preserve">Oleo para barba Cevada Artesanal 30ml </t>
  </si>
  <si>
    <t>00084</t>
  </si>
  <si>
    <t>Sabonete em forma de mamão 130gr</t>
  </si>
  <si>
    <t>7898559720691</t>
  </si>
  <si>
    <t>02156</t>
  </si>
  <si>
    <t>33072090</t>
  </si>
  <si>
    <t>7898559725450</t>
  </si>
  <si>
    <t>02157</t>
  </si>
  <si>
    <t>7898559725467</t>
  </si>
  <si>
    <t>02158</t>
  </si>
  <si>
    <t>7898559725474</t>
  </si>
  <si>
    <t>02159</t>
  </si>
  <si>
    <t>7898559725481</t>
  </si>
  <si>
    <t xml:space="preserve">Colônia Corporal Flor de Cerejeira  - 100ml </t>
  </si>
  <si>
    <t xml:space="preserve">Colônia Corporal  Andiroba - 100ml </t>
  </si>
  <si>
    <t>Colônia Corporal Jabuticaba - 100ml</t>
  </si>
  <si>
    <t xml:space="preserve">Colônia Corporal Pimenta Rosa- 100ml </t>
  </si>
  <si>
    <t>002162</t>
  </si>
  <si>
    <t xml:space="preserve">Suporte Álcool  Gel (toten) </t>
  </si>
  <si>
    <t>7898559725504</t>
  </si>
  <si>
    <t xml:space="preserve"> LINHA CEVADA ARTESANAL </t>
  </si>
  <si>
    <t xml:space="preserve">GIZ DE BANHO 260GR - SABONETE PARA COLORIR </t>
  </si>
  <si>
    <t>Lata Vazia para montagem de kits - 110g</t>
  </si>
  <si>
    <t>Lata Vazia para montagem de kits - 310g</t>
  </si>
  <si>
    <t>002011</t>
  </si>
  <si>
    <t xml:space="preserve">Tester Colônia Corporal Andiroba - 100ml </t>
  </si>
  <si>
    <t xml:space="preserve">Tester Colônia Corporal Flor de Cerejeira  - 100ml </t>
  </si>
  <si>
    <t>Tester Colônia Corporal Jabuticaba - 100ml</t>
  </si>
  <si>
    <t xml:space="preserve">Tester Colônia Corporal Pimenta Rosa- 100ml </t>
  </si>
  <si>
    <t xml:space="preserve">PROVADOR COLÔNIA CORPORAL 100ML </t>
  </si>
  <si>
    <t>Provador - Loção hidratante 200ml - Leite de cabra</t>
  </si>
  <si>
    <t>Loção hidratante 200ml - Leite de cabra</t>
  </si>
  <si>
    <t>Loção hidratante para as maõs 60ml- Leite de cabra</t>
  </si>
  <si>
    <t>Provador  Loção hidratante 200ml - Andiroba</t>
  </si>
  <si>
    <t>Provador Loção hidratante 200ml -  Flor de Cerejeira</t>
  </si>
  <si>
    <t>Provador Loção hidratante 200ml -  Jabuticaba</t>
  </si>
  <si>
    <t>Provador Loção hidratante 200ml -  Pimenta Rosa</t>
  </si>
  <si>
    <t>Loção hidratante para as maos 60ml - Andiroba</t>
  </si>
  <si>
    <t>Loção hidratante para as maos 60ml - Flor de Cerejeira</t>
  </si>
  <si>
    <t>Loção hidratante para as maos 60ml - Jabuticaba</t>
  </si>
  <si>
    <t>Loção hidratante para as maos 60ml - Pimenta Rosa</t>
  </si>
  <si>
    <t>Loção hidratante Corporal 200ml - Andiroba</t>
  </si>
  <si>
    <t>Loção hidratante Corporal 200ml - Flor de Cerejeira</t>
  </si>
  <si>
    <t>Loção hidratante Corporal 200ml - Jabuticaba</t>
  </si>
  <si>
    <t>Loção hidratante Corporal 200ml - Pimenta Rosa</t>
  </si>
  <si>
    <t>LOÇÃO HIDRATANTE CORPORAL  200ML</t>
  </si>
  <si>
    <t>LOÇÃO HIDRATANTE PARA AS MÃOS 60ML</t>
  </si>
  <si>
    <t>Loção hidratante corporal 200 ml- Cabernet</t>
  </si>
  <si>
    <t>Loção Hidratante corporal Spa 200ml</t>
  </si>
  <si>
    <t>PROVADOR LOÇÃO HIDRATANTE CORPORAL SPA 200ML</t>
  </si>
  <si>
    <t>*Os testers dos perfumes não irão com as embalagens secundárias</t>
  </si>
  <si>
    <t xml:space="preserve">                                                   BONIFICAÇÃO DE PROVADORES LOCÃO 200ML  20/1</t>
  </si>
  <si>
    <t>BONIFICAÇÃO DE PROVADORES LOCÃO 60ML  36/1</t>
  </si>
  <si>
    <t>BONIFICAÇÃO DE PROVADORES LOCÃO 200ML  20/1</t>
  </si>
  <si>
    <t>Provador  Loção hidratante corporal 200 ml- Cabernet</t>
  </si>
  <si>
    <t xml:space="preserve">PASTAS ESFOLIANTES </t>
  </si>
  <si>
    <t xml:space="preserve">SABONETES </t>
  </si>
  <si>
    <t>SABONETES EM FORMA DE FRUTA</t>
  </si>
  <si>
    <t xml:space="preserve">LINHA CABERNET </t>
  </si>
  <si>
    <t>DIFUSOR DE AROMAS</t>
  </si>
  <si>
    <t>LINHA AMBIENTE E CAMA</t>
  </si>
  <si>
    <t>FORMULÁRIO DE PEDIDO PARA ATACADO</t>
  </si>
  <si>
    <t>VALOR UNIT</t>
  </si>
  <si>
    <t xml:space="preserve">COLÔNIA CORPORAL </t>
  </si>
  <si>
    <t>LINHA BANHEIRA</t>
  </si>
  <si>
    <t>7898559722664</t>
  </si>
  <si>
    <t>7898559722640</t>
  </si>
  <si>
    <t>7898559722657</t>
  </si>
  <si>
    <t>7898559722701</t>
  </si>
  <si>
    <t>7898559722671</t>
  </si>
  <si>
    <t>7898559722695</t>
  </si>
  <si>
    <t>7898559722688</t>
  </si>
  <si>
    <t>7898559725092</t>
  </si>
  <si>
    <t>7898559723821</t>
  </si>
  <si>
    <t>7898559725177</t>
  </si>
  <si>
    <t>PROVADOR LINHA CABERNET</t>
  </si>
  <si>
    <t>PROVADOR LINHA BARBA</t>
  </si>
  <si>
    <t>003057</t>
  </si>
  <si>
    <t>Sacola Kraft G - 26x16x27cm (ALTxLARGxCOM) Caixa C/ 100 und</t>
  </si>
  <si>
    <t xml:space="preserve">POLÍTICA COMERCIAL
* Atendemos apenas pessoa jurídica. 
* Valor mínimo do pedido é de R$ 800,00 (Oitocentos reais), para pedido inicial ou reposição. 
* Condições de pagamento: 
A primeira compra somente com pagamento à vista (depósito antecipado) 
As demais faturamos em até 3 x sem juros. 
Nas seguintes condições 30 / 45 / 60 dias. 
Exemplo: 
800,00 a 999,00 - 30 dias 
1000,00 a 1499,00 – 30x45 dias 
1500,00 a cima 30x45x60 
* Todo pagamento à vista sairá com 5% de desconto. 
* O prazo do vencimento do boleto inicia-se na data que é faturada a nota fiscal. 
* O valor da ST (Substituição Tributária) quando existente, assim que a nota fiscal for faturada, será enviada a guia do imposto com 1 dia útil de prazo para pagamento. O comprovante do pagamento deve ser enviado para o financeiro via e-mail o mais breve possível para a solicitação da coleta.  
* Não alteramos datas de boletos. 
* Após 5 dias em aberto o título é automaticamente encaminhado para protesto pelo banco sem aviso prévio ou bancário. 
ATENÇÃO: Os impostos não estão inclusos no valor do item na tabela. As vendas para os seguintes estados (AP / MG / RS / SC / SP / PR / RJ / MT (SOB CONSULTA DO CNAE) geram a Substituição Tributária – ST, para os demais estados sugiro que verifique com seu contador se gera algum imposto, a NF deve seguir viagem com a guia da ST paga. 
* Seu pedido será aceito somente por e-mail, o mesmo deve ser enviado na planilha em vigência, sempre com TODOS os dados preenchidos. (Isso facilita encontramos o cliente em nosso sistema com agilidade e evitarmos falhas) 
* Frete FOB (por conta do cliente) favor sempre em todos os pedidos indicar a transportadora de sua confiança e que tenha cadastro, caso não indique a transportadora no pedido, enviaremos por alguma a nossa escolha sem aviso prévio. 
Pedido a cima de R$7.000,00 (em mercadoria, sem contar valor de imposto) metade do valor do frete é por nossa conta, nesse caso a Raisa escolhe a transportadora e solicita depósito da metade do valor do frete antes do envio da mercadoria.
* Prazo máximo de saída do pedido da fábrica é de 15 (QUINZE) dias úteis entregue a transportadora.
* Obs.: Não nos responsabilizamos pelos serviços e prazos das transportadoras, pois é um serviço terceirizado. Solicitamos que tenha sempre em mãos o contato da transportadora da sua cidade para em caso de rastreamento, caixa danificada ou violada, ligar direto na transportadora. Não efetuamos alteração de boleto de pagamento de mercadoria por atraso da transportadora na entrega. 
Para rastrear sua mercadoria, basta ligar na filial da transportadora de sua cidade e informar o número da nota fiscal. 
*Não efetuamos trocas e nem aceitamos devoluções de mercadorias a não ser em caso de defeito de fabricação. 
*A validade dos itens fornecidos pela fábrica são encaminhados com o prazo dentro do que prevê a legislação e com no mínimo 6 meses antes de seu efetivo vencimento, inclusive sendo observado o prazo estipulado pelo Código de Defesa do Consumidor, o qual estabelece que para os produtos não duráveis, como os cosméticos e perfumaria, a validade de pelo menos 30 (trinta) dias e dos produtos duráveis de pelo menos 90 (noventa) dias. Sendo assim não efetuamos trocas e nem aceitamos devoluções de itens dentro dessas condições. 
* Se o pedido foi recebido com avaria, você deve realizar contato conosco no prazo máximo de 07 (sete) dias corridos da data de recebimento do pedido, 
*Neste caso efetuaremos a troca do item, por um produto igual ao adquirido. 
*A disponibilidade de estoque do produto será consultada e a Raisa realizará a troca assim que a devolução dos produtos for constatada com nota fiscal de devolução.
*Não Autorizamos a comercialização dos nossos produtos em websites sem autorização da matriz, caso venham a comercializar por esse meio poderemos cancelar o fornecimento dos mesmos. Não autorizamos 
*Qualquer propaganda em qualquer tipo de mídia, postagens em redes sociais, sites, blogs, etc.... que envolva o nome 
RAISA COSMÉTICA ARTESANAL e sua logo, deve ser passado primeiramente para a matriz analisar se está de acordo. Ficando 
terminantemente proibido realizar tais ações sem aprovação por e-mail da direção.
</t>
  </si>
  <si>
    <t>7898559725535</t>
  </si>
  <si>
    <t>Sabonete Facial de Água de Arroz 85gr</t>
  </si>
  <si>
    <t>Campina Grande do Sul/PR – CEP 83430-000 – Brasil</t>
  </si>
  <si>
    <t>Tel: +55 (41) 3679-9909</t>
  </si>
  <si>
    <t>Cartucho Personalizado Raisa 20x12 cm (caixa com 800 un)</t>
  </si>
  <si>
    <t>Sacola Kraft M - 22x12x23cm (ALTxLARGxCOM) Caixa C/ 150 und</t>
  </si>
  <si>
    <t xml:space="preserve">LOÇÃO HIDRATANTE ILUMINADORA 200ML - COMO OURO </t>
  </si>
  <si>
    <t xml:space="preserve">PROVADOR LOÇÃO HIDRATANTE ILUMINADORA 200ML - COMO OURO </t>
  </si>
  <si>
    <t xml:space="preserve">Provador Loção hidratante Iluminadora 200ml - Como ouro </t>
  </si>
  <si>
    <t>Loção hidratante Iluminadora 200ml  - Como ouro</t>
  </si>
  <si>
    <t>Creme hidratante para os pés 100g</t>
  </si>
  <si>
    <t>Sabonete massageador 50g- Spa</t>
  </si>
  <si>
    <t>003071</t>
  </si>
  <si>
    <t xml:space="preserve">PROVADOR ESCALDA PÉS SPA 1KG </t>
  </si>
  <si>
    <t xml:space="preserve">Tags ( De: / Para:  pct com 50 un) COM CARINHO </t>
  </si>
  <si>
    <t xml:space="preserve">Provador Esfoliante e Hidratante 330gr </t>
  </si>
  <si>
    <t>Provador Mascara Facial de Água de Arroz - 120gr</t>
  </si>
  <si>
    <t>PROVADOR SÉRUM FACIAL 40GR</t>
  </si>
  <si>
    <t>Provador Sérum Facial Hidratante  - 40gr</t>
  </si>
  <si>
    <t xml:space="preserve">SÉRUM FACIAL 40GR </t>
  </si>
  <si>
    <t>Sérum  Facial Hidratante - 40gr</t>
  </si>
  <si>
    <t>Sabonete em forma de limão 150gr</t>
  </si>
  <si>
    <t>Sabonete em forma de maracujá 125gr</t>
  </si>
  <si>
    <t>Sabonete em fatia xô uruca 110gr</t>
  </si>
  <si>
    <t>002161</t>
  </si>
  <si>
    <r>
      <t>Réchaud para Essência Aromática</t>
    </r>
    <r>
      <rPr>
        <sz val="11"/>
        <color indexed="19"/>
        <rFont val="Calibri"/>
        <family val="2"/>
      </rPr>
      <t xml:space="preserve"> </t>
    </r>
  </si>
  <si>
    <t xml:space="preserve">DESCONTO PARA PAGAMENTO À VISTA 5% </t>
  </si>
  <si>
    <t>002117</t>
  </si>
  <si>
    <t>7898559725641 </t>
  </si>
  <si>
    <t xml:space="preserve">BUCHA VEGETAL PARA BANHO </t>
  </si>
  <si>
    <t>002116</t>
  </si>
  <si>
    <t>7898559725634</t>
  </si>
  <si>
    <t xml:space="preserve">LUVA PARA BANHO ESFOLIANTE </t>
  </si>
  <si>
    <t xml:space="preserve">    ACESSÓRIOS PARA BANHO  </t>
  </si>
  <si>
    <t>Difusor de Aromas - 100ml - Bebê a Bordo</t>
  </si>
  <si>
    <t>002248</t>
  </si>
  <si>
    <t>002232</t>
  </si>
  <si>
    <t>002233</t>
  </si>
  <si>
    <t>002234</t>
  </si>
  <si>
    <t>002235</t>
  </si>
  <si>
    <t>002275</t>
  </si>
  <si>
    <t>002273</t>
  </si>
  <si>
    <t>002274</t>
  </si>
  <si>
    <t xml:space="preserve">                                                   BONIFICAÇÃO DE PROVADOR ESFOLIANTE HIDRATANTE  330GR  32/1</t>
  </si>
  <si>
    <t xml:space="preserve">LANÇAMENTO PÁSCOA </t>
  </si>
  <si>
    <t xml:space="preserve">SABONETES ESPECIAIS PARA VOCÊ SE DELICIAR </t>
  </si>
  <si>
    <t>002323</t>
  </si>
  <si>
    <t>7898559725658</t>
  </si>
  <si>
    <t>Caixa sabonetes brigadeiro e beijinho 130gr - C/2 unidades</t>
  </si>
  <si>
    <t xml:space="preserve">Atenção: edição limitada enquanto durarem o estoque </t>
  </si>
  <si>
    <t xml:space="preserve">RÉCHAUD PARA ESSÊNCIA AROMÁTICA </t>
  </si>
  <si>
    <t>MULTIMARCAS</t>
  </si>
  <si>
    <t>ORANGE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</si>
</sst>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R$&quot;\ #,##0.00;[Red]\-&quot;R$&quot;\ #,##0.00"/>
    <numFmt numFmtId="165" formatCode="_(&quot;R$&quot;* #,##0.00_);_(&quot;R$&quot;* \(#,##0.00\);_(&quot;R$&quot;* &quot;-&quot;??_);_(@_)"/>
    <numFmt numFmtId="166" formatCode="&quot;R$&quot;\ #,##0.00"/>
    <numFmt numFmtId="167" formatCode="0;[Red]0"/>
    <numFmt numFmtId="168" formatCode="00000"/>
  </numFmts>
  <fonts count="44">
    <font>
      <sz val="12"/>
      <color theme="1"/>
      <name val="Garamond"/>
      <family val="2"/>
      <scheme val="minor"/>
    </font>
    <font>
      <sz val="8"/>
      <name val="Arial"/>
      <family val="2"/>
    </font>
    <font>
      <b/>
      <sz val="12"/>
      <name val="Arial"/>
      <family val="2"/>
    </font>
    <font>
      <b/>
      <sz val="14"/>
      <name val="Arial"/>
      <family val="2"/>
    </font>
    <font>
      <sz val="8"/>
      <name val="Garamond"/>
      <family val="2"/>
    </font>
    <font>
      <b/>
      <sz val="28"/>
      <name val="Arial"/>
      <family val="2"/>
    </font>
    <font>
      <sz val="11"/>
      <color indexed="19"/>
      <name val="Calibri"/>
      <family val="2"/>
    </font>
    <font>
      <sz val="12"/>
      <color theme="1"/>
      <name val="Garamond"/>
      <family val="2"/>
      <scheme val="minor"/>
    </font>
    <font>
      <u/>
      <sz val="10"/>
      <color theme="10"/>
      <name val="Arial"/>
      <family val="2"/>
    </font>
    <font>
      <b/>
      <sz val="12"/>
      <color rgb="FF080808"/>
      <name val="Garamond"/>
      <family val="2"/>
      <scheme val="minor"/>
    </font>
    <font>
      <sz val="10"/>
      <color theme="1"/>
      <name val="Garamond"/>
      <family val="2"/>
      <scheme val="minor"/>
    </font>
    <font>
      <sz val="8"/>
      <color theme="5" tint="-0.499984740745262"/>
      <name val="Arial"/>
      <family val="2"/>
    </font>
    <font>
      <sz val="12"/>
      <color theme="5" tint="-0.499984740745262"/>
      <name val="Garamond"/>
      <family val="2"/>
      <scheme val="minor"/>
    </font>
    <font>
      <sz val="16"/>
      <color theme="5" tint="-0.499984740745262"/>
      <name val="Arial"/>
      <family val="2"/>
    </font>
    <font>
      <sz val="10"/>
      <color theme="5" tint="-0.499984740745262"/>
      <name val="Arial"/>
      <family val="2"/>
    </font>
    <font>
      <sz val="12"/>
      <color theme="5" tint="-0.499984740745262"/>
      <name val="Arial"/>
      <family val="2"/>
    </font>
    <font>
      <sz val="10"/>
      <color theme="5" tint="-0.499984740745262"/>
      <name val="Garamond"/>
      <family val="2"/>
      <scheme val="minor"/>
    </font>
    <font>
      <b/>
      <sz val="12"/>
      <color theme="5" tint="-0.499984740745262"/>
      <name val="Garamond"/>
      <family val="2"/>
      <scheme val="minor"/>
    </font>
    <font>
      <b/>
      <sz val="10"/>
      <color theme="5" tint="-0.499984740745262"/>
      <name val="Arial"/>
      <family val="2"/>
    </font>
    <font>
      <b/>
      <sz val="8"/>
      <color theme="5" tint="-0.499984740745262"/>
      <name val="Arial"/>
      <family val="2"/>
    </font>
    <font>
      <b/>
      <sz val="14"/>
      <color theme="5" tint="-0.499984740745262"/>
      <name val="Arial"/>
      <family val="2"/>
    </font>
    <font>
      <sz val="36"/>
      <color theme="5" tint="-0.499984740745262"/>
      <name val="Arial"/>
      <family val="2"/>
    </font>
    <font>
      <b/>
      <sz val="12"/>
      <color theme="5" tint="-0.499984740745262"/>
      <name val="Garamond"/>
      <family val="1"/>
      <scheme val="minor"/>
    </font>
    <font>
      <sz val="18"/>
      <color theme="5" tint="-0.499984740745262"/>
      <name val="Arial"/>
      <family val="2"/>
    </font>
    <font>
      <sz val="10"/>
      <color theme="5" tint="-0.499984740745262"/>
      <name val="Garamond"/>
      <family val="1"/>
      <scheme val="minor"/>
    </font>
    <font>
      <b/>
      <sz val="1"/>
      <color theme="5" tint="-0.499984740745262"/>
      <name val="Arial"/>
      <family val="2"/>
    </font>
    <font>
      <b/>
      <sz val="14"/>
      <color theme="0"/>
      <name val="Arial"/>
      <family val="2"/>
    </font>
    <font>
      <b/>
      <sz val="10"/>
      <color theme="6" tint="-0.249977111117893"/>
      <name val="Arial"/>
      <family val="2"/>
    </font>
    <font>
      <sz val="9"/>
      <color theme="5" tint="-0.499984740745262"/>
      <name val="Kalinga"/>
      <family val="2"/>
    </font>
    <font>
      <sz val="12"/>
      <color rgb="FF3D2010"/>
      <name val="Calibri"/>
      <family val="2"/>
    </font>
    <font>
      <sz val="12"/>
      <color theme="5" tint="-0.499984740745262"/>
      <name val="Garamond"/>
      <family val="1"/>
      <scheme val="minor"/>
    </font>
    <font>
      <sz val="11"/>
      <color theme="1"/>
      <name val="Calibri"/>
      <family val="2"/>
    </font>
    <font>
      <b/>
      <sz val="18"/>
      <color theme="5" tint="-0.499984740745262"/>
      <name val="Arial"/>
      <family val="2"/>
    </font>
    <font>
      <sz val="20"/>
      <color theme="5" tint="-0.499984740745262"/>
      <name val="Arial"/>
      <family val="2"/>
    </font>
    <font>
      <b/>
      <sz val="36"/>
      <color theme="0"/>
      <name val="Arial"/>
      <family val="2"/>
    </font>
    <font>
      <b/>
      <sz val="12"/>
      <color rgb="FF080808"/>
      <name val="Arial"/>
      <family val="2"/>
    </font>
    <font>
      <b/>
      <sz val="16"/>
      <color theme="5" tint="-0.499984740745262"/>
      <name val="Arial"/>
      <family val="2"/>
    </font>
    <font>
      <b/>
      <sz val="12"/>
      <color theme="5" tint="-0.499984740745262"/>
      <name val="Arial"/>
      <family val="2"/>
    </font>
    <font>
      <b/>
      <sz val="20"/>
      <color theme="5" tint="-0.499984740745262"/>
      <name val="Arial"/>
      <family val="2"/>
    </font>
    <font>
      <b/>
      <sz val="20"/>
      <color theme="5" tint="-0.499984740745262"/>
      <name val="Garamond"/>
      <family val="2"/>
      <scheme val="minor"/>
    </font>
    <font>
      <b/>
      <sz val="35"/>
      <color theme="0"/>
      <name val="Arial"/>
      <family val="2"/>
    </font>
    <font>
      <b/>
      <sz val="28"/>
      <color theme="0"/>
      <name val="Arial"/>
      <family val="2"/>
    </font>
    <font>
      <b/>
      <sz val="12"/>
      <color theme="0"/>
      <name val="Arial"/>
      <family val="2"/>
    </font>
    <font>
      <b/>
      <sz val="12"/>
      <color theme="6" tint="-0.249977111117893"/>
      <name val="Arial"/>
      <family val="2"/>
    </font>
  </fonts>
  <fills count="7">
    <fill>
      <patternFill patternType="none"/>
    </fill>
    <fill>
      <patternFill patternType="gray125"/>
    </fill>
    <fill>
      <patternFill patternType="solid">
        <fgColor theme="0"/>
        <bgColor indexed="64"/>
      </patternFill>
    </fill>
    <fill>
      <patternFill patternType="solid">
        <fgColor rgb="FFDCDCDC"/>
        <bgColor indexed="64"/>
      </patternFill>
    </fill>
    <fill>
      <patternFill patternType="solid">
        <fgColor theme="4" tint="0.79998168889431442"/>
        <bgColor indexed="64"/>
      </patternFill>
    </fill>
    <fill>
      <patternFill patternType="solid">
        <fgColor rgb="FFD2AE6D"/>
        <bgColor indexed="64"/>
      </patternFill>
    </fill>
    <fill>
      <patternFill patternType="solid">
        <fgColor theme="0" tint="-0.14999847407452621"/>
        <bgColor indexed="64"/>
      </patternFill>
    </fill>
  </fills>
  <borders count="2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0" fontId="7" fillId="0" borderId="0"/>
  </cellStyleXfs>
  <cellXfs count="282">
    <xf numFmtId="0" fontId="0" fillId="0" borderId="0" xfId="0"/>
    <xf numFmtId="0" fontId="1" fillId="2" borderId="0" xfId="0" applyFont="1" applyFill="1" applyAlignment="1">
      <alignment horizontal="center" vertical="center"/>
    </xf>
    <xf numFmtId="0" fontId="0" fillId="2" borderId="0" xfId="0" applyFill="1"/>
    <xf numFmtId="165" fontId="3" fillId="2" borderId="0" xfId="2" applyFont="1" applyFill="1" applyBorder="1" applyAlignment="1">
      <alignment horizontal="center" vertical="center"/>
    </xf>
    <xf numFmtId="0" fontId="0" fillId="2" borderId="0" xfId="0" applyFill="1" applyBorder="1"/>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2" borderId="1" xfId="0" applyFont="1" applyFill="1" applyBorder="1" applyAlignment="1">
      <alignment horizontal="right" vertical="center"/>
    </xf>
    <xf numFmtId="0" fontId="0" fillId="2" borderId="0" xfId="0" applyFill="1" applyAlignment="1">
      <alignment horizontal="center"/>
    </xf>
    <xf numFmtId="0" fontId="1"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xf numFmtId="0" fontId="10" fillId="2" borderId="0" xfId="0" applyFont="1" applyFill="1" applyBorder="1" applyAlignment="1">
      <alignment horizontal="center" vertical="center"/>
    </xf>
    <xf numFmtId="0" fontId="10" fillId="2" borderId="0" xfId="0" applyFont="1" applyFill="1"/>
    <xf numFmtId="0" fontId="0" fillId="2" borderId="2" xfId="0" applyFill="1" applyBorder="1"/>
    <xf numFmtId="0" fontId="0" fillId="2" borderId="3" xfId="0" applyFill="1" applyBorder="1"/>
    <xf numFmtId="0" fontId="0" fillId="2" borderId="1" xfId="0" applyFill="1" applyBorder="1"/>
    <xf numFmtId="0" fontId="2" fillId="2" borderId="0" xfId="0" applyFont="1" applyFill="1" applyBorder="1" applyAlignment="1">
      <alignment horizontal="right" vertical="center"/>
    </xf>
    <xf numFmtId="0" fontId="2" fillId="3" borderId="4" xfId="0" applyFont="1" applyFill="1" applyBorder="1" applyAlignment="1" applyProtection="1">
      <alignment horizontal="left"/>
      <protection locked="0"/>
    </xf>
    <xf numFmtId="0" fontId="11" fillId="0" borderId="0" xfId="0" applyFont="1" applyFill="1" applyBorder="1" applyAlignment="1">
      <alignment horizontal="center" vertical="center"/>
    </xf>
    <xf numFmtId="0" fontId="12" fillId="0" borderId="0" xfId="0" applyFont="1" applyFill="1"/>
    <xf numFmtId="0" fontId="11" fillId="0" borderId="1"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5" xfId="0" applyFont="1" applyFill="1" applyBorder="1" applyAlignment="1">
      <alignment horizontal="left" vertical="center"/>
    </xf>
    <xf numFmtId="0" fontId="14" fillId="0" borderId="0" xfId="0"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xf>
    <xf numFmtId="0" fontId="14" fillId="0" borderId="0" xfId="0" applyFont="1" applyFill="1" applyBorder="1" applyAlignment="1">
      <alignment horizontal="left"/>
    </xf>
    <xf numFmtId="166" fontId="14" fillId="0" borderId="0" xfId="2" applyNumberFormat="1" applyFont="1" applyFill="1" applyBorder="1" applyAlignment="1">
      <alignment horizontal="center" vertical="center"/>
    </xf>
    <xf numFmtId="166" fontId="14" fillId="0" borderId="5" xfId="0" applyNumberFormat="1" applyFont="1" applyFill="1" applyBorder="1" applyAlignment="1">
      <alignment horizontal="center" vertical="center"/>
    </xf>
    <xf numFmtId="0" fontId="14" fillId="0" borderId="0" xfId="0" applyFont="1" applyFill="1"/>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7" fillId="0" borderId="6" xfId="0" applyFont="1" applyFill="1" applyBorder="1" applyAlignment="1">
      <alignment horizontal="center" vertical="center"/>
    </xf>
    <xf numFmtId="166" fontId="12" fillId="0" borderId="5" xfId="0" applyNumberFormat="1" applyFont="1" applyFill="1" applyBorder="1" applyAlignment="1">
      <alignment horizont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4" fillId="0" borderId="0" xfId="0" applyFont="1" applyFill="1" applyBorder="1" applyAlignment="1">
      <alignment horizontal="left" vertical="center"/>
    </xf>
    <xf numFmtId="166" fontId="14" fillId="0" borderId="0" xfId="0" applyNumberFormat="1" applyFont="1" applyFill="1" applyBorder="1" applyAlignment="1">
      <alignment horizontal="center" vertical="center"/>
    </xf>
    <xf numFmtId="0" fontId="16" fillId="0" borderId="0" xfId="0" applyFont="1" applyFill="1" applyBorder="1" applyAlignment="1">
      <alignment horizontal="center"/>
    </xf>
    <xf numFmtId="49" fontId="12" fillId="0" borderId="0" xfId="0" applyNumberFormat="1" applyFont="1" applyFill="1" applyBorder="1" applyAlignment="1">
      <alignment horizontal="center"/>
    </xf>
    <xf numFmtId="0" fontId="12" fillId="0" borderId="0" xfId="0" applyFont="1" applyFill="1" applyBorder="1" applyAlignment="1">
      <alignment horizontal="left" vertical="center"/>
    </xf>
    <xf numFmtId="166" fontId="12" fillId="0" borderId="0" xfId="2" applyNumberFormat="1" applyFont="1" applyFill="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0" xfId="0" applyFont="1" applyFill="1" applyBorder="1" applyAlignment="1">
      <alignment horizontal="center" vertical="center"/>
    </xf>
    <xf numFmtId="166" fontId="12" fillId="0" borderId="5"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17" fillId="0" borderId="0" xfId="0" applyFont="1" applyFill="1"/>
    <xf numFmtId="0" fontId="14" fillId="0" borderId="7" xfId="0" applyFont="1" applyFill="1" applyBorder="1" applyAlignment="1">
      <alignment horizontal="center" vertical="center"/>
    </xf>
    <xf numFmtId="49" fontId="14" fillId="0" borderId="8" xfId="0" applyNumberFormat="1" applyFont="1" applyFill="1" applyBorder="1" applyAlignment="1">
      <alignment horizontal="center" vertical="center"/>
    </xf>
    <xf numFmtId="0" fontId="14" fillId="0" borderId="8" xfId="0" applyFont="1" applyFill="1" applyBorder="1" applyAlignment="1">
      <alignment horizontal="center" vertical="center"/>
    </xf>
    <xf numFmtId="166" fontId="14" fillId="0" borderId="8" xfId="0" applyNumberFormat="1" applyFont="1" applyFill="1" applyBorder="1" applyAlignment="1">
      <alignment horizontal="center" vertical="center"/>
    </xf>
    <xf numFmtId="166" fontId="14" fillId="0" borderId="9" xfId="0" applyNumberFormat="1" applyFont="1" applyFill="1" applyBorder="1" applyAlignment="1">
      <alignment horizontal="center" vertical="center"/>
    </xf>
    <xf numFmtId="0" fontId="12" fillId="0" borderId="0" xfId="0" applyFont="1" applyFill="1" applyBorder="1" applyAlignment="1">
      <alignment horizontal="center" vertical="center"/>
    </xf>
    <xf numFmtId="165" fontId="20" fillId="0" borderId="0" xfId="2" applyFont="1" applyFill="1" applyBorder="1" applyAlignment="1">
      <alignment horizontal="center" vertical="center"/>
    </xf>
    <xf numFmtId="0" fontId="11" fillId="0" borderId="1" xfId="0" applyFont="1" applyFill="1" applyBorder="1" applyAlignment="1">
      <alignment vertical="center"/>
    </xf>
    <xf numFmtId="166" fontId="14" fillId="0" borderId="0" xfId="2" applyNumberFormat="1" applyFont="1" applyFill="1" applyBorder="1" applyAlignment="1">
      <alignment horizontal="center"/>
    </xf>
    <xf numFmtId="168" fontId="14" fillId="0" borderId="0" xfId="0" applyNumberFormat="1" applyFont="1" applyFill="1" applyBorder="1" applyAlignment="1">
      <alignment horizontal="center"/>
    </xf>
    <xf numFmtId="168" fontId="14" fillId="0" borderId="8" xfId="0" applyNumberFormat="1" applyFont="1" applyFill="1" applyBorder="1" applyAlignment="1">
      <alignment horizontal="center"/>
    </xf>
    <xf numFmtId="0" fontId="12" fillId="0" borderId="1" xfId="0" applyFont="1" applyFill="1" applyBorder="1"/>
    <xf numFmtId="0" fontId="14" fillId="0" borderId="1" xfId="0" applyFont="1" applyFill="1" applyBorder="1" applyAlignment="1">
      <alignment vertical="center"/>
    </xf>
    <xf numFmtId="0" fontId="14" fillId="0" borderId="0" xfId="0" applyFont="1" applyFill="1" applyBorder="1"/>
    <xf numFmtId="0" fontId="14" fillId="0" borderId="5" xfId="0" applyFont="1" applyFill="1" applyBorder="1"/>
    <xf numFmtId="0" fontId="14" fillId="0" borderId="7" xfId="0" applyFont="1" applyFill="1" applyBorder="1" applyAlignment="1">
      <alignment vertical="center"/>
    </xf>
    <xf numFmtId="0" fontId="18" fillId="0" borderId="0" xfId="0" applyFont="1" applyFill="1" applyBorder="1" applyAlignment="1">
      <alignment horizontal="center" vertical="center"/>
    </xf>
    <xf numFmtId="0" fontId="18" fillId="0" borderId="1" xfId="0" applyFont="1" applyFill="1" applyBorder="1" applyAlignment="1">
      <alignment vertical="center"/>
    </xf>
    <xf numFmtId="49" fontId="18" fillId="0" borderId="0" xfId="0" applyNumberFormat="1" applyFont="1" applyFill="1" applyBorder="1" applyAlignment="1">
      <alignment horizontal="center" vertical="center"/>
    </xf>
    <xf numFmtId="0" fontId="18" fillId="0" borderId="0" xfId="0" applyFont="1" applyFill="1"/>
    <xf numFmtId="0" fontId="11" fillId="0" borderId="7" xfId="0" applyFont="1" applyFill="1" applyBorder="1" applyAlignment="1">
      <alignment vertical="center"/>
    </xf>
    <xf numFmtId="0" fontId="11" fillId="0" borderId="8" xfId="0" applyFont="1" applyFill="1" applyBorder="1" applyAlignment="1">
      <alignment horizontal="center" vertical="center"/>
    </xf>
    <xf numFmtId="0" fontId="16" fillId="0" borderId="8" xfId="0" applyFont="1" applyFill="1" applyBorder="1" applyAlignment="1">
      <alignment horizontal="center" vertical="center"/>
    </xf>
    <xf numFmtId="0" fontId="17" fillId="0" borderId="8" xfId="0" applyFont="1" applyFill="1" applyBorder="1" applyAlignment="1">
      <alignment horizontal="center" vertical="center"/>
    </xf>
    <xf numFmtId="166" fontId="12" fillId="0" borderId="9" xfId="0" applyNumberFormat="1" applyFont="1" applyFill="1" applyBorder="1" applyAlignment="1">
      <alignment horizontal="center" vertical="center"/>
    </xf>
    <xf numFmtId="1" fontId="14" fillId="0" borderId="0" xfId="0" applyNumberFormat="1" applyFont="1" applyFill="1" applyBorder="1" applyAlignment="1">
      <alignment horizontal="center" vertical="center"/>
    </xf>
    <xf numFmtId="0" fontId="18" fillId="0" borderId="0" xfId="0" applyFont="1" applyFill="1" applyBorder="1" applyAlignment="1" applyProtection="1">
      <alignment horizontal="center" vertical="center"/>
      <protection locked="0"/>
    </xf>
    <xf numFmtId="1" fontId="14" fillId="0" borderId="8" xfId="0" applyNumberFormat="1" applyFont="1" applyFill="1" applyBorder="1" applyAlignment="1">
      <alignment horizontal="center" vertical="center"/>
    </xf>
    <xf numFmtId="166" fontId="14" fillId="0" borderId="8" xfId="2" applyNumberFormat="1" applyFont="1" applyFill="1" applyBorder="1" applyAlignment="1">
      <alignment horizontal="center"/>
    </xf>
    <xf numFmtId="0" fontId="18" fillId="0" borderId="8" xfId="0"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14" fillId="0" borderId="0" xfId="0" applyFont="1" applyFill="1" applyBorder="1" applyAlignment="1">
      <alignment horizontal="center"/>
    </xf>
    <xf numFmtId="0" fontId="12" fillId="0" borderId="0" xfId="0" applyFont="1" applyFill="1" applyBorder="1"/>
    <xf numFmtId="0" fontId="19" fillId="0" borderId="1" xfId="0" applyFont="1" applyFill="1" applyBorder="1" applyAlignment="1">
      <alignment vertical="center"/>
    </xf>
    <xf numFmtId="0" fontId="14"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4" fillId="0" borderId="8" xfId="0" applyFont="1" applyFill="1" applyBorder="1" applyAlignment="1">
      <alignment horizontal="left" vertical="center"/>
    </xf>
    <xf numFmtId="49" fontId="14" fillId="0" borderId="0" xfId="0" quotePrefix="1" applyNumberFormat="1"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xf numFmtId="49" fontId="11"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5" xfId="0" applyFont="1" applyFill="1" applyBorder="1" applyAlignment="1">
      <alignment horizontal="left" vertical="center"/>
    </xf>
    <xf numFmtId="167" fontId="14" fillId="0" borderId="0" xfId="0" quotePrefix="1" applyNumberFormat="1" applyFont="1" applyFill="1" applyBorder="1" applyAlignment="1">
      <alignment horizontal="center" vertical="center"/>
    </xf>
    <xf numFmtId="164" fontId="14" fillId="0" borderId="0" xfId="0" applyNumberFormat="1" applyFont="1" applyFill="1" applyBorder="1" applyAlignment="1">
      <alignment horizontal="center" vertical="center"/>
    </xf>
    <xf numFmtId="0" fontId="14" fillId="0" borderId="0" xfId="0" applyFont="1" applyFill="1" applyBorder="1" applyAlignment="1">
      <alignment vertical="center"/>
    </xf>
    <xf numFmtId="167" fontId="14" fillId="0" borderId="8" xfId="0" quotePrefix="1" applyNumberFormat="1" applyFont="1" applyFill="1" applyBorder="1" applyAlignment="1">
      <alignment horizontal="center" vertical="center"/>
    </xf>
    <xf numFmtId="0" fontId="14" fillId="0" borderId="8" xfId="0" applyFont="1" applyFill="1" applyBorder="1" applyAlignment="1">
      <alignment vertical="center"/>
    </xf>
    <xf numFmtId="164" fontId="14" fillId="0" borderId="8" xfId="0" applyNumberFormat="1" applyFont="1" applyFill="1" applyBorder="1" applyAlignment="1">
      <alignment horizontal="center" vertical="center"/>
    </xf>
    <xf numFmtId="0" fontId="24" fillId="0" borderId="0" xfId="0" applyFont="1" applyFill="1"/>
    <xf numFmtId="49" fontId="24" fillId="0" borderId="0" xfId="0" applyNumberFormat="1" applyFont="1" applyFill="1" applyBorder="1" applyAlignment="1">
      <alignment horizontal="center" vertical="center"/>
    </xf>
    <xf numFmtId="0" fontId="24" fillId="0" borderId="6" xfId="0" applyFont="1" applyFill="1" applyBorder="1" applyAlignment="1">
      <alignment horizontal="center" vertical="center"/>
    </xf>
    <xf numFmtId="166" fontId="24" fillId="0" borderId="5" xfId="0" applyNumberFormat="1" applyFont="1" applyFill="1" applyBorder="1" applyAlignment="1">
      <alignment horizontal="center" vertical="center"/>
    </xf>
    <xf numFmtId="0" fontId="24" fillId="0" borderId="0" xfId="0" applyFont="1" applyFill="1" applyBorder="1" applyAlignment="1">
      <alignment horizontal="left" vertical="center"/>
    </xf>
    <xf numFmtId="166" fontId="24" fillId="0" borderId="0" xfId="2" applyNumberFormat="1" applyFont="1" applyFill="1" applyBorder="1" applyAlignment="1">
      <alignment horizontal="right"/>
    </xf>
    <xf numFmtId="0" fontId="24" fillId="0" borderId="0" xfId="0" applyFont="1" applyFill="1" applyBorder="1" applyAlignment="1">
      <alignment horizontal="center" vertical="center"/>
    </xf>
    <xf numFmtId="0" fontId="21" fillId="0" borderId="0" xfId="0" applyFont="1" applyFill="1" applyBorder="1" applyAlignment="1">
      <alignment vertical="center"/>
    </xf>
    <xf numFmtId="0" fontId="14" fillId="0" borderId="0" xfId="0" quotePrefix="1" applyFont="1" applyFill="1" applyBorder="1" applyAlignment="1">
      <alignment horizontal="center" vertical="center"/>
    </xf>
    <xf numFmtId="1" fontId="14" fillId="0" borderId="0" xfId="0" applyNumberFormat="1" applyFont="1" applyFill="1" applyBorder="1" applyAlignment="1">
      <alignment horizontal="center"/>
    </xf>
    <xf numFmtId="0" fontId="19" fillId="0" borderId="7"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horizontal="center" vertical="center"/>
    </xf>
    <xf numFmtId="0" fontId="14" fillId="0" borderId="3" xfId="0" applyFont="1" applyFill="1" applyBorder="1" applyAlignment="1">
      <alignment vertical="center"/>
    </xf>
    <xf numFmtId="0" fontId="25" fillId="0" borderId="3" xfId="0" applyFont="1" applyFill="1" applyBorder="1" applyAlignment="1">
      <alignment vertical="center"/>
    </xf>
    <xf numFmtId="165" fontId="18" fillId="0" borderId="6" xfId="2" applyFont="1" applyFill="1" applyBorder="1" applyAlignment="1">
      <alignment horizontal="center" vertical="center"/>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17" fillId="2" borderId="0" xfId="0" applyFont="1" applyFill="1" applyBorder="1" applyAlignment="1">
      <alignment horizontal="center" vertical="center"/>
    </xf>
    <xf numFmtId="165" fontId="20" fillId="2" borderId="5" xfId="2" applyFont="1" applyFill="1" applyBorder="1" applyAlignment="1">
      <alignment horizontal="center" vertical="center"/>
    </xf>
    <xf numFmtId="0" fontId="12" fillId="2" borderId="0" xfId="0" applyFont="1" applyFill="1"/>
    <xf numFmtId="0" fontId="14" fillId="2" borderId="0" xfId="0" applyFont="1" applyFill="1" applyBorder="1" applyAlignment="1">
      <alignment horizontal="left" vertical="center"/>
    </xf>
    <xf numFmtId="0" fontId="11" fillId="2" borderId="7" xfId="0" applyFont="1" applyFill="1" applyBorder="1" applyAlignment="1">
      <alignment horizontal="center" vertical="center"/>
    </xf>
    <xf numFmtId="0" fontId="17" fillId="2" borderId="8" xfId="0" applyFont="1" applyFill="1" applyBorder="1" applyAlignment="1">
      <alignment horizontal="center" vertical="center"/>
    </xf>
    <xf numFmtId="165" fontId="20" fillId="2" borderId="9" xfId="2" applyFont="1" applyFill="1" applyBorder="1" applyAlignment="1">
      <alignment horizontal="center" vertical="center"/>
    </xf>
    <xf numFmtId="0" fontId="14" fillId="4" borderId="0"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1" fillId="0" borderId="0" xfId="0" applyFont="1" applyFill="1" applyBorder="1" applyAlignment="1">
      <alignment horizontal="center"/>
    </xf>
    <xf numFmtId="0" fontId="21" fillId="0" borderId="1" xfId="0" applyFont="1" applyFill="1" applyBorder="1" applyAlignment="1">
      <alignment horizontal="center"/>
    </xf>
    <xf numFmtId="0" fontId="21" fillId="0" borderId="0" xfId="0" applyFont="1" applyFill="1" applyBorder="1" applyAlignment="1">
      <alignment horizontal="center"/>
    </xf>
    <xf numFmtId="0" fontId="12" fillId="0" borderId="0" xfId="0" applyFont="1" applyFill="1" applyAlignment="1"/>
    <xf numFmtId="0" fontId="26" fillId="5" borderId="1"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5" xfId="0" applyFont="1" applyFill="1" applyBorder="1" applyAlignment="1">
      <alignment horizontal="center" vertical="center"/>
    </xf>
    <xf numFmtId="0" fontId="12" fillId="4" borderId="0"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27" fillId="0" borderId="1" xfId="0" applyFont="1" applyFill="1" applyBorder="1" applyAlignment="1">
      <alignment horizontal="center"/>
    </xf>
    <xf numFmtId="0" fontId="27" fillId="0" borderId="1" xfId="0" applyFont="1" applyFill="1" applyBorder="1" applyAlignment="1">
      <alignment horizontal="center" vertical="top"/>
    </xf>
    <xf numFmtId="0" fontId="22" fillId="0" borderId="0"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3" xfId="0" applyFont="1" applyFill="1" applyBorder="1" applyAlignment="1">
      <alignment horizontal="center" vertical="center"/>
    </xf>
    <xf numFmtId="0" fontId="28" fillId="2" borderId="14" xfId="0" applyFont="1" applyFill="1" applyBorder="1" applyAlignment="1">
      <alignment horizontal="right" vertical="center"/>
    </xf>
    <xf numFmtId="0" fontId="28" fillId="2" borderId="5" xfId="0" applyFont="1" applyFill="1" applyBorder="1" applyAlignment="1">
      <alignment horizontal="right" vertical="center"/>
    </xf>
    <xf numFmtId="0" fontId="14" fillId="0" borderId="0" xfId="0" applyFont="1" applyFill="1" applyBorder="1" applyAlignment="1">
      <alignment horizontal="left" vertical="center"/>
    </xf>
    <xf numFmtId="0" fontId="28" fillId="2" borderId="0" xfId="0" applyFont="1" applyFill="1" applyBorder="1" applyAlignment="1">
      <alignment horizontal="right" vertical="center"/>
    </xf>
    <xf numFmtId="0" fontId="0" fillId="0" borderId="0" xfId="0" applyBorder="1"/>
    <xf numFmtId="0" fontId="29" fillId="2" borderId="0" xfId="3" applyFont="1" applyFill="1" applyBorder="1" applyAlignment="1">
      <alignment horizontal="right" vertical="center"/>
    </xf>
    <xf numFmtId="0" fontId="30" fillId="0" borderId="0" xfId="0" applyFont="1" applyBorder="1" applyAlignment="1">
      <alignment wrapText="1"/>
    </xf>
    <xf numFmtId="1" fontId="14" fillId="0" borderId="8" xfId="0" applyNumberFormat="1" applyFont="1" applyFill="1" applyBorder="1" applyAlignment="1">
      <alignment horizont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31" fillId="0" borderId="8" xfId="0" applyFont="1" applyBorder="1"/>
    <xf numFmtId="0" fontId="14" fillId="0" borderId="0"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31" fillId="0" borderId="0" xfId="0" applyFont="1"/>
    <xf numFmtId="0" fontId="12" fillId="0" borderId="7" xfId="0" applyFont="1" applyFill="1" applyBorder="1"/>
    <xf numFmtId="0" fontId="14" fillId="0" borderId="1" xfId="0" applyFont="1" applyFill="1" applyBorder="1" applyAlignment="1">
      <alignment horizontal="center" vertical="center"/>
    </xf>
    <xf numFmtId="0" fontId="14" fillId="0" borderId="8"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32" fillId="0" borderId="8" xfId="0" applyFont="1" applyFill="1" applyBorder="1" applyAlignment="1">
      <alignment horizontal="left" vertical="center"/>
    </xf>
    <xf numFmtId="0" fontId="14" fillId="0" borderId="8" xfId="0" applyFont="1" applyFill="1" applyBorder="1"/>
    <xf numFmtId="166" fontId="14" fillId="0" borderId="1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5" xfId="0" applyFont="1" applyFill="1" applyBorder="1" applyAlignment="1">
      <alignment horizontal="left" vertical="center"/>
    </xf>
    <xf numFmtId="0" fontId="1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1"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5" xfId="0" applyFont="1" applyFill="1" applyBorder="1" applyAlignment="1">
      <alignment horizontal="left" vertical="center"/>
    </xf>
    <xf numFmtId="0" fontId="14" fillId="0" borderId="0" xfId="0" applyFont="1" applyFill="1" applyBorder="1" applyAlignment="1">
      <alignment vertical="center"/>
    </xf>
    <xf numFmtId="0" fontId="18" fillId="0" borderId="0" xfId="0" applyFont="1" applyFill="1" applyBorder="1" applyAlignment="1">
      <alignment horizontal="left"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14" xfId="0" applyFont="1" applyFill="1" applyBorder="1" applyAlignment="1">
      <alignment horizontal="center" vertical="center"/>
    </xf>
    <xf numFmtId="0" fontId="13" fillId="0" borderId="0" xfId="0" applyFont="1" applyFill="1" applyBorder="1" applyAlignment="1">
      <alignment horizontal="left"/>
    </xf>
    <xf numFmtId="0" fontId="13" fillId="0" borderId="5" xfId="0" applyFont="1" applyFill="1" applyBorder="1" applyAlignment="1">
      <alignment horizontal="left"/>
    </xf>
    <xf numFmtId="0" fontId="23" fillId="0" borderId="0" xfId="0" applyFont="1" applyFill="1" applyBorder="1" applyAlignment="1">
      <alignment horizontal="left" vertical="center"/>
    </xf>
    <xf numFmtId="0" fontId="23" fillId="0" borderId="5" xfId="0" applyFont="1" applyFill="1" applyBorder="1" applyAlignment="1">
      <alignment horizontal="left" vertical="center"/>
    </xf>
    <xf numFmtId="166" fontId="24" fillId="0" borderId="0" xfId="2" applyNumberFormat="1" applyFont="1" applyFill="1" applyBorder="1" applyAlignment="1">
      <alignment horizontal="right"/>
    </xf>
    <xf numFmtId="166" fontId="24" fillId="0" borderId="5" xfId="2" applyNumberFormat="1" applyFont="1" applyFill="1" applyBorder="1" applyAlignment="1">
      <alignment horizontal="right"/>
    </xf>
    <xf numFmtId="166" fontId="12" fillId="0" borderId="0" xfId="2" applyNumberFormat="1" applyFont="1" applyFill="1" applyBorder="1" applyAlignment="1">
      <alignment horizontal="center"/>
    </xf>
    <xf numFmtId="166" fontId="14" fillId="0" borderId="8" xfId="2" applyNumberFormat="1" applyFont="1" applyFill="1" applyBorder="1" applyAlignment="1">
      <alignment horizontal="center"/>
    </xf>
    <xf numFmtId="166" fontId="12" fillId="0" borderId="5" xfId="2" applyNumberFormat="1" applyFont="1" applyFill="1" applyBorder="1" applyAlignment="1">
      <alignment horizontal="center"/>
    </xf>
    <xf numFmtId="0" fontId="14" fillId="0" borderId="8" xfId="0" applyFont="1" applyFill="1" applyBorder="1" applyAlignment="1">
      <alignment horizontal="left"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14" xfId="0" applyFont="1" applyFill="1" applyBorder="1" applyAlignment="1">
      <alignment horizontal="center" vertical="center"/>
    </xf>
    <xf numFmtId="2" fontId="2" fillId="2" borderId="4"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3"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6"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protection locked="0"/>
    </xf>
    <xf numFmtId="0" fontId="26" fillId="5" borderId="12" xfId="0" applyFont="1" applyFill="1" applyBorder="1" applyAlignment="1">
      <alignment horizontal="center" vertical="center"/>
    </xf>
    <xf numFmtId="0" fontId="38" fillId="2" borderId="2" xfId="0" applyFont="1" applyFill="1" applyBorder="1" applyAlignment="1">
      <alignment horizontal="right"/>
    </xf>
    <xf numFmtId="0" fontId="38" fillId="2" borderId="3" xfId="0" applyFont="1" applyFill="1" applyBorder="1" applyAlignment="1">
      <alignment horizontal="right"/>
    </xf>
    <xf numFmtId="0" fontId="39" fillId="0" borderId="3" xfId="0" applyFont="1" applyBorder="1" applyAlignment="1">
      <alignment horizontal="right"/>
    </xf>
    <xf numFmtId="0" fontId="39" fillId="0" borderId="14" xfId="0" applyFont="1" applyBorder="1" applyAlignment="1">
      <alignment horizontal="right"/>
    </xf>
    <xf numFmtId="0" fontId="39" fillId="0" borderId="1" xfId="0" applyFont="1" applyBorder="1" applyAlignment="1">
      <alignment horizontal="right"/>
    </xf>
    <xf numFmtId="0" fontId="39" fillId="0" borderId="0" xfId="0" applyFont="1" applyBorder="1" applyAlignment="1">
      <alignment horizontal="right"/>
    </xf>
    <xf numFmtId="0" fontId="39" fillId="0" borderId="5" xfId="0" applyFont="1" applyBorder="1" applyAlignment="1">
      <alignment horizontal="right"/>
    </xf>
    <xf numFmtId="0" fontId="39" fillId="0" borderId="7" xfId="0" applyFont="1" applyBorder="1" applyAlignment="1">
      <alignment horizontal="right"/>
    </xf>
    <xf numFmtId="0" fontId="39" fillId="0" borderId="8" xfId="0" applyFont="1" applyBorder="1" applyAlignment="1">
      <alignment horizontal="right"/>
    </xf>
    <xf numFmtId="0" fontId="39" fillId="0" borderId="9" xfId="0" applyFont="1" applyBorder="1" applyAlignment="1">
      <alignment horizontal="right"/>
    </xf>
    <xf numFmtId="0" fontId="18" fillId="0" borderId="8" xfId="0" applyFont="1" applyFill="1" applyBorder="1" applyAlignment="1">
      <alignment horizontal="left" vertical="center"/>
    </xf>
    <xf numFmtId="0" fontId="14" fillId="2" borderId="8" xfId="0" applyFont="1" applyFill="1" applyBorder="1" applyAlignment="1">
      <alignment horizontal="left" vertical="center"/>
    </xf>
    <xf numFmtId="0" fontId="26" fillId="5" borderId="0"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14" xfId="0" applyFont="1" applyFill="1" applyBorder="1" applyAlignment="1">
      <alignment horizontal="center" vertical="center"/>
    </xf>
    <xf numFmtId="0" fontId="14" fillId="2" borderId="0" xfId="0" applyFont="1" applyFill="1" applyBorder="1" applyAlignment="1">
      <alignment horizontal="left" vertical="center"/>
    </xf>
    <xf numFmtId="0" fontId="23" fillId="0" borderId="2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22" xfId="0" applyFont="1" applyFill="1" applyBorder="1" applyAlignment="1">
      <alignment horizontal="center" vertical="center"/>
    </xf>
    <xf numFmtId="0" fontId="36" fillId="0" borderId="3" xfId="0" applyFont="1" applyFill="1" applyBorder="1" applyAlignment="1">
      <alignment horizontal="right" vertical="center"/>
    </xf>
    <xf numFmtId="0" fontId="36" fillId="0" borderId="14" xfId="0" applyFont="1" applyFill="1" applyBorder="1" applyAlignment="1">
      <alignment horizontal="right" vertical="center"/>
    </xf>
    <xf numFmtId="166" fontId="12" fillId="0" borderId="8" xfId="2" applyNumberFormat="1" applyFont="1" applyFill="1" applyBorder="1" applyAlignment="1">
      <alignment horizontal="center"/>
    </xf>
    <xf numFmtId="166" fontId="12" fillId="0" borderId="9" xfId="2" applyNumberFormat="1" applyFont="1" applyFill="1" applyBorder="1" applyAlignment="1">
      <alignment horizontal="center"/>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13" fillId="0" borderId="1" xfId="0" applyFont="1" applyFill="1" applyBorder="1" applyAlignment="1">
      <alignment horizontal="left" vertical="center"/>
    </xf>
    <xf numFmtId="166" fontId="14" fillId="0" borderId="0" xfId="2" applyNumberFormat="1" applyFont="1" applyFill="1" applyBorder="1" applyAlignment="1">
      <alignment horizontal="center"/>
    </xf>
    <xf numFmtId="166" fontId="14" fillId="0" borderId="5" xfId="2" applyNumberFormat="1" applyFont="1" applyFill="1" applyBorder="1" applyAlignment="1">
      <alignment horizontal="center"/>
    </xf>
    <xf numFmtId="0" fontId="37" fillId="0" borderId="0" xfId="0" applyFont="1" applyFill="1" applyBorder="1" applyAlignment="1">
      <alignment horizontal="center" vertical="top" wrapText="1"/>
    </xf>
    <xf numFmtId="0" fontId="37" fillId="0" borderId="5" xfId="0" applyFont="1" applyFill="1" applyBorder="1" applyAlignment="1">
      <alignment horizontal="center" vertical="top" wrapText="1"/>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14" xfId="0" applyFont="1" applyFill="1" applyBorder="1" applyAlignment="1">
      <alignment horizontal="center" vertical="center"/>
    </xf>
    <xf numFmtId="167" fontId="35" fillId="3" borderId="4" xfId="0" applyNumberFormat="1" applyFont="1" applyFill="1" applyBorder="1" applyAlignment="1" applyProtection="1">
      <alignment horizontal="left"/>
      <protection locked="0"/>
    </xf>
    <xf numFmtId="167" fontId="35" fillId="3" borderId="20" xfId="0" applyNumberFormat="1" applyFont="1" applyFill="1" applyBorder="1" applyAlignment="1" applyProtection="1">
      <alignment horizontal="left"/>
      <protection locked="0"/>
    </xf>
    <xf numFmtId="0" fontId="8" fillId="3" borderId="16" xfId="1" applyFill="1" applyBorder="1" applyAlignment="1" applyProtection="1">
      <alignment horizontal="left" vertical="center"/>
      <protection locked="0"/>
    </xf>
    <xf numFmtId="0" fontId="8" fillId="3" borderId="17" xfId="1" applyFill="1" applyBorder="1" applyAlignment="1" applyProtection="1">
      <alignment horizontal="left" vertical="center"/>
      <protection locked="0"/>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4" xfId="0" applyFont="1" applyFill="1" applyBorder="1" applyAlignment="1">
      <alignment horizontal="center" vertical="center"/>
    </xf>
    <xf numFmtId="167" fontId="2" fillId="3" borderId="0" xfId="0" applyNumberFormat="1" applyFont="1" applyFill="1" applyBorder="1" applyAlignment="1" applyProtection="1">
      <alignment horizontal="left" vertical="center"/>
      <protection locked="0"/>
    </xf>
    <xf numFmtId="167" fontId="2" fillId="3" borderId="5" xfId="0" applyNumberFormat="1" applyFont="1" applyFill="1" applyBorder="1" applyAlignment="1" applyProtection="1">
      <alignment horizontal="left" vertical="center"/>
      <protection locked="0"/>
    </xf>
    <xf numFmtId="0" fontId="2" fillId="6" borderId="16" xfId="0" applyFont="1" applyFill="1" applyBorder="1" applyAlignment="1">
      <alignment horizontal="left" vertical="center"/>
    </xf>
    <xf numFmtId="0" fontId="2" fillId="6" borderId="17"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2" fillId="6" borderId="18" xfId="0" applyFont="1" applyFill="1" applyBorder="1" applyAlignment="1">
      <alignment horizontal="left" vertical="center"/>
    </xf>
    <xf numFmtId="0" fontId="2" fillId="6" borderId="19" xfId="0" applyFont="1" applyFill="1" applyBorder="1" applyAlignment="1">
      <alignment horizontal="left" vertical="center"/>
    </xf>
    <xf numFmtId="0" fontId="30" fillId="0" borderId="1" xfId="0" applyFont="1" applyBorder="1" applyAlignment="1">
      <alignment horizontal="center" wrapText="1"/>
    </xf>
    <xf numFmtId="0" fontId="30" fillId="0" borderId="0" xfId="0" applyFont="1" applyBorder="1" applyAlignment="1">
      <alignment horizontal="center" wrapText="1"/>
    </xf>
    <xf numFmtId="0" fontId="30" fillId="0" borderId="5" xfId="0" applyFont="1" applyBorder="1" applyAlignment="1">
      <alignment horizontal="center" wrapText="1"/>
    </xf>
    <xf numFmtId="0" fontId="30" fillId="0" borderId="7" xfId="0" applyFont="1" applyBorder="1" applyAlignment="1">
      <alignment horizontal="center" wrapText="1"/>
    </xf>
    <xf numFmtId="0" fontId="30" fillId="0" borderId="8" xfId="0" applyFont="1" applyBorder="1" applyAlignment="1">
      <alignment horizontal="center" wrapText="1"/>
    </xf>
    <xf numFmtId="0" fontId="30" fillId="0" borderId="9" xfId="0" applyFont="1" applyBorder="1" applyAlignment="1">
      <alignment horizontal="center" wrapText="1"/>
    </xf>
  </cellXfs>
  <cellStyles count="4">
    <cellStyle name="Hiperlink" xfId="1" builtinId="8"/>
    <cellStyle name="Moeda" xfId="2" builtinId="4"/>
    <cellStyle name="Normal" xfId="0" builtinId="0"/>
    <cellStyle name="Normal 2"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0</xdr:row>
      <xdr:rowOff>38100</xdr:rowOff>
    </xdr:from>
    <xdr:to>
      <xdr:col>2</xdr:col>
      <xdr:colOff>438150</xdr:colOff>
      <xdr:row>3</xdr:row>
      <xdr:rowOff>171450</xdr:rowOff>
    </xdr:to>
    <xdr:pic>
      <xdr:nvPicPr>
        <xdr:cNvPr id="29404" name="Imagem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13716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346364</xdr:colOff>
      <xdr:row>234</xdr:row>
      <xdr:rowOff>25977</xdr:rowOff>
    </xdr:from>
    <xdr:ext cx="1980029" cy="623248"/>
    <xdr:sp macro="" textlink="">
      <xdr:nvSpPr>
        <xdr:cNvPr id="2" name="CaixaDeTexto 1">
          <a:extLst/>
        </xdr:cNvPr>
        <xdr:cNvSpPr txBox="1"/>
      </xdr:nvSpPr>
      <xdr:spPr>
        <a:xfrm>
          <a:off x="2184689" y="52603977"/>
          <a:ext cx="1980029" cy="623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3600" b="1" baseline="0">
              <a:gradFill flip="none" rotWithShape="1">
                <a:gsLst>
                  <a:gs pos="15000">
                    <a:srgbClr val="FFFF00"/>
                  </a:gs>
                  <a:gs pos="35000">
                    <a:srgbClr val="00B0F0"/>
                  </a:gs>
                  <a:gs pos="60000">
                    <a:srgbClr val="00B050"/>
                  </a:gs>
                  <a:gs pos="85000">
                    <a:srgbClr val="FF0000"/>
                  </a:gs>
                </a:gsLst>
                <a:lin ang="5400000" scaled="1"/>
                <a:tileRect/>
              </a:gradFill>
              <a:latin typeface="Arial" panose="020B0604020202020204" pitchFamily="34" charset="0"/>
              <a:cs typeface="Arial" panose="020B0604020202020204" pitchFamily="34" charset="0"/>
            </a:rPr>
            <a:t>              </a:t>
          </a:r>
          <a:endParaRPr lang="pt-BR" sz="3600" b="1">
            <a:gradFill flip="none" rotWithShape="1">
              <a:gsLst>
                <a:gs pos="15000">
                  <a:srgbClr val="FFFF00"/>
                </a:gs>
                <a:gs pos="35000">
                  <a:srgbClr val="00B0F0"/>
                </a:gs>
                <a:gs pos="60000">
                  <a:srgbClr val="00B050"/>
                </a:gs>
                <a:gs pos="85000">
                  <a:srgbClr val="FF0000"/>
                </a:gs>
              </a:gsLst>
              <a:lin ang="5400000" scaled="1"/>
              <a:tileRect/>
            </a:gradFill>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166687</xdr:rowOff>
    </xdr:from>
    <xdr:to>
      <xdr:col>15</xdr:col>
      <xdr:colOff>661988</xdr:colOff>
      <xdr:row>81</xdr:row>
      <xdr:rowOff>71438</xdr:rowOff>
    </xdr:to>
    <xdr:sp macro="" textlink="">
      <xdr:nvSpPr>
        <xdr:cNvPr id="2" name="CaixaDeTexto 1">
          <a:extLst/>
        </xdr:cNvPr>
        <xdr:cNvSpPr txBox="1"/>
      </xdr:nvSpPr>
      <xdr:spPr>
        <a:xfrm>
          <a:off x="0" y="1766887"/>
          <a:ext cx="10806113" cy="14506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b="1" i="0" u="none" strike="noStrike">
              <a:solidFill>
                <a:srgbClr val="D2AE6D"/>
              </a:solidFill>
              <a:effectLst/>
              <a:latin typeface="Calibri" panose="020F0502020204030204" pitchFamily="34" charset="0"/>
              <a:ea typeface="+mn-ea"/>
              <a:cs typeface="Calibri" panose="020F0502020204030204" pitchFamily="34" charset="0"/>
            </a:rPr>
            <a:t>POLÍTICA COMERCIAL RAISA COSMÉTICA ARTESANAL</a:t>
          </a:r>
        </a:p>
        <a:p>
          <a:pPr algn="just"/>
          <a:endParaRPr lang="pt-BR" sz="1200" b="1" i="0" u="none" strike="noStrike">
            <a:solidFill>
              <a:schemeClr val="dk1"/>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 ATENDIMENTO</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Atendemos apenas Pessoa Jurídica.</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Valor mínimo do pedido é de R$ 800,00 (Oitocentos Reais), para pedido inicial ou reposição. </a:t>
          </a:r>
          <a:r>
            <a:rPr lang="pt-BR" sz="1200">
              <a:solidFill>
                <a:srgbClr val="3D2010"/>
              </a:solidFill>
              <a:latin typeface="Calibri" panose="020F0502020204030204" pitchFamily="34" charset="0"/>
              <a:cs typeface="Calibri" panose="020F0502020204030204" pitchFamily="34" charset="0"/>
            </a:rPr>
            <a:t> </a:t>
          </a:r>
          <a:r>
            <a:rPr lang="pt-BR" sz="1200" b="1" i="0" u="none" strike="noStrike">
              <a:solidFill>
                <a:srgbClr val="3D2010"/>
              </a:solidFill>
              <a:effectLst/>
              <a:latin typeface="Calibri" panose="020F0502020204030204" pitchFamily="34" charset="0"/>
              <a:ea typeface="+mn-ea"/>
              <a:cs typeface="Calibri" panose="020F0502020204030204" pitchFamily="34" charset="0"/>
            </a:rPr>
            <a:t> </a:t>
          </a:r>
        </a:p>
        <a:p>
          <a:pPr marL="0" marR="0" indent="0" algn="just" defTabSz="914400" eaLnBrk="1" fontAlgn="auto" latinLnBrk="0" hangingPunct="1">
            <a:lnSpc>
              <a:spcPct val="100000"/>
            </a:lnSpc>
            <a:spcBef>
              <a:spcPts val="0"/>
            </a:spcBef>
            <a:spcAft>
              <a:spcPts val="0"/>
            </a:spcAft>
            <a:buClrTx/>
            <a:buSzTx/>
            <a:buFontTx/>
            <a:buNone/>
            <a:tabLst/>
            <a:defRPr/>
          </a:pPr>
          <a:r>
            <a:rPr lang="pt-BR" sz="1200" b="0" i="0">
              <a:solidFill>
                <a:srgbClr val="3D2010"/>
              </a:solidFill>
              <a:effectLst/>
              <a:latin typeface="Calibri" panose="020F0502020204030204" pitchFamily="34" charset="0"/>
              <a:ea typeface="+mn-ea"/>
              <a:cs typeface="Calibri" panose="020F0502020204030204" pitchFamily="34" charset="0"/>
            </a:rPr>
            <a:t>Seu pedido será aceito somente por e-mail, o mesmo deve ser enviado na planilha em vigência, sempre com TODOS os dados preenchidos. (Isso facilita encontramos o cliente em nosso sistema com agilidade e evitarmos falhas) </a:t>
          </a:r>
          <a:r>
            <a:rPr lang="pt-BR" sz="1200">
              <a:solidFill>
                <a:srgbClr val="3D2010"/>
              </a:solidFill>
              <a:effectLst/>
              <a:latin typeface="Calibri" panose="020F0502020204030204" pitchFamily="34" charset="0"/>
              <a:ea typeface="+mn-ea"/>
              <a:cs typeface="Calibri" panose="020F0502020204030204" pitchFamily="34" charset="0"/>
            </a:rPr>
            <a:t> </a:t>
          </a:r>
          <a:r>
            <a:rPr lang="pt-BR" sz="1200" b="1" i="0">
              <a:solidFill>
                <a:srgbClr val="3D2010"/>
              </a:solidFill>
              <a:effectLst/>
              <a:latin typeface="Calibri" panose="020F0502020204030204" pitchFamily="34" charset="0"/>
              <a:ea typeface="+mn-ea"/>
              <a:cs typeface="Calibri" panose="020F0502020204030204" pitchFamily="34" charset="0"/>
            </a:rPr>
            <a:t> </a:t>
          </a:r>
          <a:endParaRPr lang="pt-BR" sz="1200">
            <a:solidFill>
              <a:srgbClr val="3D2010"/>
            </a:solidFill>
            <a:effectLst/>
            <a:latin typeface="Calibri" panose="020F0502020204030204" pitchFamily="34" charset="0"/>
            <a:cs typeface="Calibri" panose="020F0502020204030204" pitchFamily="34" charset="0"/>
          </a:endParaRP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 CONDIÇÕES DE PAGAMENTO</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 primeira compra somente com pagamento à vista (depósito antecipado)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As demais compras</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serão</a:t>
          </a:r>
          <a:r>
            <a:rPr lang="pt-BR" sz="1200" b="0" i="0" u="none" strike="noStrike">
              <a:solidFill>
                <a:srgbClr val="3D2010"/>
              </a:solidFill>
              <a:effectLst/>
              <a:latin typeface="Calibri" panose="020F0502020204030204" pitchFamily="34" charset="0"/>
              <a:ea typeface="+mn-ea"/>
              <a:cs typeface="Calibri" panose="020F0502020204030204" pitchFamily="34" charset="0"/>
            </a:rPr>
            <a:t> faturadas</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em até 3 x sem juros. </a:t>
          </a:r>
          <a:r>
            <a:rPr lang="pt-BR" sz="1200">
              <a:solidFill>
                <a:srgbClr val="3D2010"/>
              </a:solidFill>
              <a:latin typeface="Calibri" panose="020F0502020204030204" pitchFamily="34" charset="0"/>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Nas seguintes condições 30 / 45 / 60 dias.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Exemplo: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R$ 800,00 a R$ 999,00 - 30 dias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R$ 1.000,00 a R$ 1.499,00 – 30 e 45 dias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Acima R$ 1.500,00 </a:t>
          </a:r>
          <a:r>
            <a:rPr lang="pt-BR" sz="1200" b="0" i="0">
              <a:solidFill>
                <a:schemeClr val="dk1"/>
              </a:solidFill>
              <a:effectLst/>
              <a:latin typeface="Calibri" panose="020F0502020204030204" pitchFamily="34" charset="0"/>
              <a:ea typeface="+mn-ea"/>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30, 45 e 60 dias</a:t>
          </a:r>
          <a:r>
            <a:rPr lang="pt-BR" sz="1200">
              <a:solidFill>
                <a:srgbClr val="3D2010"/>
              </a:solidFill>
              <a:latin typeface="Calibri" panose="020F0502020204030204" pitchFamily="34" charset="0"/>
              <a:cs typeface="Calibri" panose="020F0502020204030204" pitchFamily="34" charset="0"/>
            </a:rPr>
            <a:t> </a:t>
          </a:r>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Todo pagamento à vista sairá com 5% de desconto. </a:t>
          </a:r>
          <a:r>
            <a:rPr lang="pt-BR" sz="1200">
              <a:solidFill>
                <a:srgbClr val="3D2010"/>
              </a:solidFill>
              <a:latin typeface="Calibri" panose="020F0502020204030204" pitchFamily="34" charset="0"/>
              <a:cs typeface="Calibri" panose="020F0502020204030204" pitchFamily="34" charset="0"/>
            </a:rPr>
            <a:t> </a:t>
          </a:r>
          <a:r>
            <a:rPr lang="pt-BR" sz="1200" b="1" i="0" u="none" strike="noStrike">
              <a:solidFill>
                <a:srgbClr val="3D2010"/>
              </a:solidFill>
              <a:effectLst/>
              <a:latin typeface="Calibri" panose="020F0502020204030204" pitchFamily="34" charset="0"/>
              <a:ea typeface="+mn-ea"/>
              <a:cs typeface="Calibri" panose="020F0502020204030204" pitchFamily="34" charset="0"/>
            </a:rPr>
            <a:t> </a:t>
          </a: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400" b="1" i="0" u="none" strike="noStrike">
              <a:solidFill>
                <a:srgbClr val="D2AE6D"/>
              </a:solidFill>
              <a:effectLst/>
              <a:latin typeface="Calibri" panose="020F0502020204030204" pitchFamily="34" charset="0"/>
              <a:ea typeface="+mn-ea"/>
              <a:cs typeface="Calibri" panose="020F0502020204030204" pitchFamily="34" charset="0"/>
            </a:rPr>
            <a:t>- IMPOSTO E BOLETOS</a:t>
          </a:r>
          <a:r>
            <a:rPr lang="pt-BR" sz="1400">
              <a:solidFill>
                <a:srgbClr val="D2AE6D"/>
              </a:solidFill>
              <a:latin typeface="Calibri" panose="020F0502020204030204" pitchFamily="34" charset="0"/>
              <a:cs typeface="Calibri" panose="020F0502020204030204" pitchFamily="34" charset="0"/>
            </a:rPr>
            <a:t> </a:t>
          </a:r>
          <a:endParaRPr lang="pt-BR" sz="14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O valor da ST (Substituição Tributária) quando existente, assim que a nota fiscal for faturada, será enviada a guia do imposto com 01 (um) dia útil de prazo para pagamento. O comprovante do pagamento deve ser enviado para o financeiro via e-mail o mais breve possível para a solicitação da coleta. </a:t>
          </a:r>
        </a:p>
        <a:p>
          <a:pPr marL="0" marR="0" indent="0" algn="just" defTabSz="914400" eaLnBrk="1" fontAlgn="auto" latinLnBrk="0" hangingPunct="1">
            <a:lnSpc>
              <a:spcPct val="100000"/>
            </a:lnSpc>
            <a:spcBef>
              <a:spcPts val="0"/>
            </a:spcBef>
            <a:spcAft>
              <a:spcPts val="0"/>
            </a:spcAft>
            <a:buClrTx/>
            <a:buSzTx/>
            <a:buFontTx/>
            <a:buNone/>
            <a:tabLst/>
            <a:defRPr/>
          </a:pPr>
          <a:r>
            <a:rPr lang="pt-BR" sz="1200" b="0" i="0">
              <a:solidFill>
                <a:srgbClr val="3D2010"/>
              </a:solidFill>
              <a:effectLst/>
              <a:latin typeface="Calibri" panose="020F0502020204030204" pitchFamily="34" charset="0"/>
              <a:ea typeface="+mn-ea"/>
              <a:cs typeface="Calibri" panose="020F0502020204030204" pitchFamily="34" charset="0"/>
            </a:rPr>
            <a:t>ATENÇÃO: Os impostos não estão inclusos no valor do item na tabela. As vendas para os seguintes estados (AP / MG / RS / SC / SP / PR / RJ / MT (SOB CONSULTA DO CNAE) geram a Substituição Tributária – ST, para os demais estados sugiro que verifique com seu contador se gera algum imposto, a NF deve seguir viagem com a guia da ST paga. </a:t>
          </a:r>
          <a:r>
            <a:rPr lang="pt-BR" sz="1200">
              <a:solidFill>
                <a:srgbClr val="3D2010"/>
              </a:solidFill>
              <a:effectLst/>
              <a:latin typeface="Calibri" panose="020F0502020204030204" pitchFamily="34" charset="0"/>
              <a:ea typeface="+mn-ea"/>
              <a:cs typeface="Calibri" panose="020F0502020204030204" pitchFamily="34" charset="0"/>
            </a:rPr>
            <a:t> </a:t>
          </a:r>
          <a:endParaRPr lang="pt-BR" sz="1200">
            <a:solidFill>
              <a:srgbClr val="3D2010"/>
            </a:solidFill>
            <a:effectLst/>
            <a:latin typeface="Calibri" panose="020F0502020204030204" pitchFamily="34" charset="0"/>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O prazo do vencimento do boleto inicia-se na data que é faturada a nota fiscal.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Não alteramos datas de boletos. </a:t>
          </a:r>
        </a:p>
        <a:p>
          <a:pPr algn="just"/>
          <a:r>
            <a:rPr lang="pt-BR" sz="1200" b="0" i="0">
              <a:solidFill>
                <a:srgbClr val="3D2010"/>
              </a:solidFill>
              <a:effectLst/>
              <a:latin typeface="Calibri" panose="020F0502020204030204" pitchFamily="34" charset="0"/>
              <a:ea typeface="+mn-ea"/>
              <a:cs typeface="Calibri" panose="020F0502020204030204" pitchFamily="34" charset="0"/>
            </a:rPr>
            <a:t>Não efetuamos alterações de boleto de pagamento por atraso da transportadora na entrega da</a:t>
          </a:r>
          <a:r>
            <a:rPr lang="pt-BR" sz="1200" b="0" i="0" baseline="0">
              <a:solidFill>
                <a:srgbClr val="3D2010"/>
              </a:solidFill>
              <a:effectLst/>
              <a:latin typeface="Calibri" panose="020F0502020204030204" pitchFamily="34" charset="0"/>
              <a:ea typeface="+mn-ea"/>
              <a:cs typeface="Calibri" panose="020F0502020204030204" pitchFamily="34" charset="0"/>
            </a:rPr>
            <a:t> mercadoria</a:t>
          </a:r>
          <a:r>
            <a:rPr lang="pt-BR" sz="1200" b="0" i="0">
              <a:solidFill>
                <a:srgbClr val="3D2010"/>
              </a:solidFill>
              <a:effectLst/>
              <a:latin typeface="Calibri" panose="020F0502020204030204" pitchFamily="34" charset="0"/>
              <a:ea typeface="+mn-ea"/>
              <a:cs typeface="Calibri" panose="020F0502020204030204" pitchFamily="34" charset="0"/>
            </a:rPr>
            <a:t>.</a:t>
          </a:r>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Após 5 dias em aberto o título é automaticamente encaminhado para protesto pelo banco sem aviso prévio ou bancário. </a:t>
          </a:r>
          <a:r>
            <a:rPr lang="pt-BR" sz="1200">
              <a:solidFill>
                <a:srgbClr val="3D2010"/>
              </a:solidFill>
              <a:latin typeface="Calibri" panose="020F0502020204030204" pitchFamily="34" charset="0"/>
              <a:cs typeface="Calibri" panose="020F0502020204030204" pitchFamily="34" charset="0"/>
            </a:rPr>
            <a:t> </a:t>
          </a: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 FRETE E EXPEDIÇÃO</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Frete FOB (por conta do cliente) favor sempre em todos os pedidos indicar a transportadora de sua confiança e que tenha cadastro, caso não indique a transportadora no pedido, enviaremos por alguma a nossa escolha sem aviso prévio.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Pedido acima de R$ 7.000,00 (em mercadoria, sem contar valor de imposto) metade do valor do frete é por nossa conta, nesse caso a Raisa Cosmética Artesanal escolhe a transportadora e solicita depósito bancário da metade do valor do frete antes do envio da mercadoria.</a:t>
          </a:r>
          <a:r>
            <a:rPr lang="pt-BR" sz="1200">
              <a:solidFill>
                <a:srgbClr val="3D2010"/>
              </a:solidFill>
              <a:latin typeface="Calibri" panose="020F0502020204030204" pitchFamily="34" charset="0"/>
              <a:cs typeface="Calibri" panose="020F0502020204030204" pitchFamily="34" charset="0"/>
            </a:rPr>
            <a:t> </a:t>
          </a:r>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Prazo máximo de saída do pedido da fábrica é de até 15 (quinze) dias úteis, entregue a transportadora.</a:t>
          </a:r>
          <a:r>
            <a:rPr lang="pt-BR" sz="1200">
              <a:solidFill>
                <a:srgbClr val="3D2010"/>
              </a:solidFill>
              <a:latin typeface="Calibri" panose="020F0502020204030204" pitchFamily="34" charset="0"/>
              <a:cs typeface="Calibri" panose="020F0502020204030204" pitchFamily="34" charset="0"/>
            </a:rPr>
            <a:t> </a:t>
          </a:r>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200" b="1" i="0" u="none" strike="noStrike">
              <a:solidFill>
                <a:srgbClr val="3D2010"/>
              </a:solidFill>
              <a:effectLst/>
              <a:latin typeface="Calibri" panose="020F0502020204030204" pitchFamily="34" charset="0"/>
              <a:ea typeface="+mn-ea"/>
              <a:cs typeface="Calibri" panose="020F0502020204030204" pitchFamily="34" charset="0"/>
            </a:rPr>
            <a:t>	OBS.: </a:t>
          </a:r>
          <a:r>
            <a:rPr lang="pt-BR" sz="1200" b="0" i="0" u="none" strike="noStrike">
              <a:solidFill>
                <a:srgbClr val="3D2010"/>
              </a:solidFill>
              <a:effectLst/>
              <a:latin typeface="Calibri" panose="020F0502020204030204" pitchFamily="34" charset="0"/>
              <a:ea typeface="+mn-ea"/>
              <a:cs typeface="Calibri" panose="020F0502020204030204" pitchFamily="34" charset="0"/>
            </a:rPr>
            <a:t>Não nos responsabilizamos pelos serviços e prazos das transportadoras, pois é um serviço terceirizado. Solicitamos que tenha 	sempre em mãos o contato da transportadora escolhida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ou que atende a</a:t>
          </a:r>
          <a:r>
            <a:rPr lang="pt-BR" sz="1200" b="0" i="0" u="none" strike="noStrike">
              <a:solidFill>
                <a:srgbClr val="3D2010"/>
              </a:solidFill>
              <a:effectLst/>
              <a:latin typeface="Calibri" panose="020F0502020204030204" pitchFamily="34" charset="0"/>
              <a:ea typeface="+mn-ea"/>
              <a:cs typeface="Calibri" panose="020F0502020204030204" pitchFamily="34" charset="0"/>
            </a:rPr>
            <a:t> sua cidade, para em caso de rastreamento, caixa danificada ou violada, ligar direto na transportadora. Para rastrear sua mercadoria, basta ligar na filial da transportadora de sua cidade e informar o número da nota fiscal. </a:t>
          </a:r>
          <a:r>
            <a:rPr lang="pt-BR" sz="1200">
              <a:solidFill>
                <a:srgbClr val="3D2010"/>
              </a:solidFill>
              <a:latin typeface="Calibri" panose="020F0502020204030204" pitchFamily="34" charset="0"/>
              <a:cs typeface="Calibri" panose="020F0502020204030204" pitchFamily="34" charset="0"/>
            </a:rPr>
            <a:t> </a:t>
          </a:r>
          <a:r>
            <a:rPr lang="pt-BR" sz="1200" b="1" i="0" u="none" strike="noStrike">
              <a:solidFill>
                <a:srgbClr val="3D2010"/>
              </a:solidFill>
              <a:effectLst/>
              <a:latin typeface="Calibri" panose="020F0502020204030204" pitchFamily="34" charset="0"/>
              <a:ea typeface="+mn-ea"/>
              <a:cs typeface="Calibri" panose="020F0502020204030204" pitchFamily="34" charset="0"/>
            </a:rPr>
            <a:t> </a:t>
          </a: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 VALIDADE DO PRODUTO</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Os produtos fornecidos pela fábrica Raisa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Cosmética Artesanal, </a:t>
          </a:r>
          <a:r>
            <a:rPr lang="pt-BR" sz="1200" b="0" i="0" u="none" strike="noStrike">
              <a:solidFill>
                <a:srgbClr val="3D2010"/>
              </a:solidFill>
              <a:effectLst/>
              <a:latin typeface="Calibri" panose="020F0502020204030204" pitchFamily="34" charset="0"/>
              <a:ea typeface="+mn-ea"/>
              <a:cs typeface="Calibri" panose="020F0502020204030204" pitchFamily="34" charset="0"/>
            </a:rPr>
            <a:t>estão com prazo de válidade dentro do que prevê a legislação e com no mínimo 06 (seis) meses antes de seu efetivo vencimento, inclusive sendo observado o prazo estipulado pelo Código de Defesa do Consumidor, o qual estabelece que, para os produtos não duráveis, como os cosméticos e perfumaria, a validade de pelo menos 30 (trinta) dias e dos produtos duráveis de pelo menos 90 (noventa) dias. Sendo assim não efetuamos trocas e nem aceitamos devoluções de itens dentro dessas condições outrora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citadas</a:t>
          </a:r>
          <a:r>
            <a:rPr lang="pt-BR" sz="1200" b="0" i="0" u="none" strike="noStrike">
              <a:solidFill>
                <a:srgbClr val="3D2010"/>
              </a:solidFill>
              <a:effectLst/>
              <a:latin typeface="Calibri" panose="020F0502020204030204" pitchFamily="34" charset="0"/>
              <a:ea typeface="+mn-ea"/>
              <a:cs typeface="Calibri" panose="020F0502020204030204" pitchFamily="34" charset="0"/>
            </a:rPr>
            <a:t>. </a:t>
          </a:r>
          <a:r>
            <a:rPr lang="pt-BR" sz="1200">
              <a:solidFill>
                <a:srgbClr val="3D2010"/>
              </a:solidFill>
              <a:latin typeface="Calibri" panose="020F0502020204030204" pitchFamily="34" charset="0"/>
              <a:cs typeface="Calibri" panose="020F0502020204030204" pitchFamily="34" charset="0"/>
            </a:rPr>
            <a:t> </a:t>
          </a: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a:t>
          </a:r>
          <a:r>
            <a:rPr lang="pt-BR" sz="1600" b="1" i="0" u="none" strike="noStrike" baseline="0">
              <a:solidFill>
                <a:srgbClr val="D2AE6D"/>
              </a:solidFill>
              <a:effectLst/>
              <a:latin typeface="Calibri" panose="020F0502020204030204" pitchFamily="34" charset="0"/>
              <a:ea typeface="+mn-ea"/>
              <a:cs typeface="Calibri" panose="020F0502020204030204" pitchFamily="34" charset="0"/>
            </a:rPr>
            <a:t> </a:t>
          </a:r>
          <a:r>
            <a:rPr lang="pt-BR" sz="1600" b="1" i="0" u="none" strike="noStrike">
              <a:solidFill>
                <a:srgbClr val="D2AE6D"/>
              </a:solidFill>
              <a:effectLst/>
              <a:latin typeface="Calibri" panose="020F0502020204030204" pitchFamily="34" charset="0"/>
              <a:ea typeface="+mn-ea"/>
              <a:cs typeface="Calibri" panose="020F0502020204030204" pitchFamily="34" charset="0"/>
            </a:rPr>
            <a:t>TROCA</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Não efetuamos trocas e nem aceitamos devoluções de mercadorias a não ser em caso de defeito de fabricação.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Se o pedido foi recebido com avaria, você deve realizar contato com a fábrica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Raisa Cosmética Artesanal </a:t>
          </a:r>
          <a:r>
            <a:rPr lang="pt-BR" sz="1200" b="0" i="0" u="none" strike="noStrike">
              <a:solidFill>
                <a:srgbClr val="3D2010"/>
              </a:solidFill>
              <a:effectLst/>
              <a:latin typeface="Calibri" panose="020F0502020204030204" pitchFamily="34" charset="0"/>
              <a:ea typeface="+mn-ea"/>
              <a:cs typeface="Calibri" panose="020F0502020204030204" pitchFamily="34" charset="0"/>
            </a:rPr>
            <a:t>no prazo máximo de até</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07 (sete) dias corridos a contar da data de recebimento do pedido. </a:t>
          </a:r>
          <a:r>
            <a:rPr lang="pt-BR" sz="1200">
              <a:solidFill>
                <a:srgbClr val="3D2010"/>
              </a:solidFill>
              <a:latin typeface="Calibri" panose="020F0502020204030204" pitchFamily="34" charset="0"/>
              <a:cs typeface="Calibri" panose="020F0502020204030204" pitchFamily="34" charset="0"/>
            </a:rPr>
            <a:t> </a:t>
          </a: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Neste caso efetuaremos a troca do item avariado, por um produto igual ao adquirido. </a:t>
          </a:r>
          <a:r>
            <a:rPr lang="pt-BR" sz="1200">
              <a:solidFill>
                <a:srgbClr val="3D2010"/>
              </a:solidFill>
              <a:latin typeface="Calibri" panose="020F0502020204030204" pitchFamily="34" charset="0"/>
              <a:cs typeface="Calibri" panose="020F0502020204030204" pitchFamily="34" charset="0"/>
            </a:rPr>
            <a:t> </a:t>
          </a:r>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200" b="0" i="0" u="none" strike="noStrike">
              <a:solidFill>
                <a:srgbClr val="3D2010"/>
              </a:solidFill>
              <a:effectLst/>
              <a:latin typeface="Calibri" panose="020F0502020204030204" pitchFamily="34" charset="0"/>
              <a:ea typeface="+mn-ea"/>
              <a:cs typeface="Calibri" panose="020F0502020204030204" pitchFamily="34" charset="0"/>
            </a:rPr>
            <a:t>A troca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está sujeita a </a:t>
          </a:r>
          <a:r>
            <a:rPr lang="pt-BR" sz="1200" b="0" i="0" u="none" strike="noStrike">
              <a:solidFill>
                <a:srgbClr val="3D2010"/>
              </a:solidFill>
              <a:effectLst/>
              <a:latin typeface="Calibri" panose="020F0502020204030204" pitchFamily="34" charset="0"/>
              <a:ea typeface="+mn-ea"/>
              <a:cs typeface="Calibri" panose="020F0502020204030204" pitchFamily="34" charset="0"/>
            </a:rPr>
            <a:t>disponibilidade</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do(s) produto(s) em estoque</a:t>
          </a:r>
          <a:r>
            <a:rPr lang="pt-BR" sz="1200" b="0" i="0" u="none" strike="noStrike">
              <a:solidFill>
                <a:srgbClr val="3D2010"/>
              </a:solidFill>
              <a:effectLst/>
              <a:latin typeface="Calibri" panose="020F0502020204030204" pitchFamily="34" charset="0"/>
              <a:ea typeface="+mn-ea"/>
              <a:cs typeface="Calibri" panose="020F0502020204030204" pitchFamily="34" charset="0"/>
            </a:rPr>
            <a:t>, para</a:t>
          </a:r>
          <a:r>
            <a:rPr lang="pt-BR" sz="1200" b="0" i="0" u="none" strike="noStrike" baseline="0">
              <a:solidFill>
                <a:srgbClr val="3D2010"/>
              </a:solidFill>
              <a:effectLst/>
              <a:latin typeface="Calibri" panose="020F0502020204030204" pitchFamily="34" charset="0"/>
              <a:ea typeface="+mn-ea"/>
              <a:cs typeface="Calibri" panose="020F0502020204030204" pitchFamily="34" charset="0"/>
            </a:rPr>
            <a:t> tanto é necessário enviar o(s) produto(s) com nota fiscal de devolução a fábrica Raisa Cosmética Artesanal.</a:t>
          </a:r>
        </a:p>
        <a:p>
          <a:pPr algn="just"/>
          <a:endParaRPr lang="pt-BR" sz="1200" b="1" i="0" u="none" strike="noStrike">
            <a:solidFill>
              <a:srgbClr val="3D2010"/>
            </a:solidFill>
            <a:effectLst/>
            <a:latin typeface="Calibri" panose="020F0502020204030204" pitchFamily="34" charset="0"/>
            <a:ea typeface="+mn-ea"/>
            <a:cs typeface="Calibri" panose="020F0502020204030204" pitchFamily="34" charset="0"/>
          </a:endParaRPr>
        </a:p>
        <a:p>
          <a:pPr algn="just"/>
          <a:r>
            <a:rPr lang="pt-BR" sz="1600" b="1" i="0" u="none" strike="noStrike">
              <a:solidFill>
                <a:srgbClr val="D2AE6D"/>
              </a:solidFill>
              <a:effectLst/>
              <a:latin typeface="Calibri" panose="020F0502020204030204" pitchFamily="34" charset="0"/>
              <a:ea typeface="+mn-ea"/>
              <a:cs typeface="Calibri" panose="020F0502020204030204" pitchFamily="34" charset="0"/>
            </a:rPr>
            <a:t>- COMERCIALIZAÇÃO E DIVULGAÇÃO</a:t>
          </a:r>
          <a:r>
            <a:rPr lang="pt-BR" sz="1600">
              <a:solidFill>
                <a:srgbClr val="D2AE6D"/>
              </a:solidFill>
              <a:latin typeface="Calibri" panose="020F0502020204030204" pitchFamily="34" charset="0"/>
              <a:cs typeface="Calibri" panose="020F0502020204030204" pitchFamily="34" charset="0"/>
            </a:rPr>
            <a:t> </a:t>
          </a:r>
          <a:endParaRPr lang="pt-BR" sz="1600" b="0" i="0" u="none" strike="noStrike">
            <a:solidFill>
              <a:srgbClr val="D2AE6D"/>
            </a:solidFill>
            <a:effectLst/>
            <a:latin typeface="Calibri" panose="020F0502020204030204" pitchFamily="34" charset="0"/>
            <a:ea typeface="+mn-ea"/>
            <a:cs typeface="Calibri" panose="020F0502020204030204" pitchFamily="34" charset="0"/>
          </a:endParaRPr>
        </a:p>
        <a:p>
          <a:pPr algn="just"/>
          <a:r>
            <a:rPr lang="pt-BR" sz="1200" b="1" i="0" u="none" strike="noStrike">
              <a:solidFill>
                <a:srgbClr val="3D2010"/>
              </a:solidFill>
              <a:effectLst/>
              <a:latin typeface="Calibri" panose="020F0502020204030204" pitchFamily="34" charset="0"/>
              <a:ea typeface="+mn-ea"/>
              <a:cs typeface="Calibri" panose="020F0502020204030204" pitchFamily="34" charset="0"/>
            </a:rPr>
            <a:t>NÃO AUTORIZAMOS </a:t>
          </a:r>
          <a:r>
            <a:rPr lang="pt-BR" sz="1200" b="0" i="0" u="none" strike="noStrike">
              <a:solidFill>
                <a:srgbClr val="3D2010"/>
              </a:solidFill>
              <a:effectLst/>
              <a:latin typeface="Calibri" panose="020F0502020204030204" pitchFamily="34" charset="0"/>
              <a:ea typeface="+mn-ea"/>
              <a:cs typeface="Calibri" panose="020F0502020204030204" pitchFamily="34" charset="0"/>
            </a:rPr>
            <a:t>a comercialização dos nossos produtos em websites, e-commerce, blogs ou qualquer meio digital, caso venha a comercializar por esse meio poderemos cancelar o fornecimento dos mesmos. </a:t>
          </a:r>
          <a:r>
            <a:rPr lang="pt-BR" sz="1200">
              <a:solidFill>
                <a:srgbClr val="3D2010"/>
              </a:solidFill>
              <a:latin typeface="Calibri" panose="020F0502020204030204" pitchFamily="34" charset="0"/>
              <a:cs typeface="Calibri" panose="020F0502020204030204" pitchFamily="34" charset="0"/>
            </a:rPr>
            <a:t> </a:t>
          </a:r>
        </a:p>
        <a:p>
          <a:pPr algn="just"/>
          <a:r>
            <a:rPr lang="pt-BR" sz="1200" b="1" i="0" u="none" strike="noStrike">
              <a:solidFill>
                <a:srgbClr val="3D2010"/>
              </a:solidFill>
              <a:effectLst/>
              <a:latin typeface="Calibri" panose="020F0502020204030204" pitchFamily="34" charset="0"/>
              <a:ea typeface="+mn-ea"/>
              <a:cs typeface="Calibri" panose="020F0502020204030204" pitchFamily="34" charset="0"/>
            </a:rPr>
            <a:t>NÃO AUTORIZAMOS </a:t>
          </a:r>
          <a:r>
            <a:rPr lang="pt-BR" sz="1200" b="0" i="0" u="none" strike="noStrike">
              <a:solidFill>
                <a:srgbClr val="3D2010"/>
              </a:solidFill>
              <a:effectLst/>
              <a:latin typeface="Calibri" panose="020F0502020204030204" pitchFamily="34" charset="0"/>
              <a:ea typeface="+mn-ea"/>
              <a:cs typeface="Calibri" panose="020F0502020204030204" pitchFamily="34" charset="0"/>
            </a:rPr>
            <a:t>propaganda em nenhum tipo de mídia, seja ela postagens em redes sociais, sites, blogs, etc.... que envolva o nome </a:t>
          </a:r>
          <a:r>
            <a:rPr lang="pt-BR" sz="1200">
              <a:solidFill>
                <a:srgbClr val="3D2010"/>
              </a:solidFill>
              <a:latin typeface="Calibri" panose="020F0502020204030204" pitchFamily="34" charset="0"/>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RAISA COSMÉTICA ARTESANAL e sua identidade visual, qualquer conteúdo deve ser previamente aprovado pela matriz. Ficando </a:t>
          </a:r>
          <a:r>
            <a:rPr lang="pt-BR" sz="1200">
              <a:solidFill>
                <a:srgbClr val="3D2010"/>
              </a:solidFill>
              <a:latin typeface="Calibri" panose="020F0502020204030204" pitchFamily="34" charset="0"/>
              <a:cs typeface="Calibri" panose="020F0502020204030204" pitchFamily="34" charset="0"/>
            </a:rPr>
            <a:t> </a:t>
          </a:r>
          <a:r>
            <a:rPr lang="pt-BR" sz="1200" b="0" i="0" u="none" strike="noStrike">
              <a:solidFill>
                <a:srgbClr val="3D2010"/>
              </a:solidFill>
              <a:effectLst/>
              <a:latin typeface="Calibri" panose="020F0502020204030204" pitchFamily="34" charset="0"/>
              <a:ea typeface="+mn-ea"/>
              <a:cs typeface="Calibri" panose="020F0502020204030204" pitchFamily="34" charset="0"/>
            </a:rPr>
            <a:t>terminantemente proibido realizar tais ações sem aprovação por e-mail da direção.</a:t>
          </a:r>
        </a:p>
        <a:p>
          <a:pPr algn="just"/>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just"/>
          <a:endParaRPr lang="pt-BR" sz="1200" b="0" i="0" u="none" strike="noStrike">
            <a:solidFill>
              <a:srgbClr val="3D2010"/>
            </a:solidFill>
            <a:effectLst/>
            <a:latin typeface="Calibri" panose="020F0502020204030204" pitchFamily="34" charset="0"/>
            <a:ea typeface="+mn-ea"/>
            <a:cs typeface="Calibri" panose="020F0502020204030204" pitchFamily="34" charset="0"/>
          </a:endParaRPr>
        </a:p>
        <a:p>
          <a:pPr algn="ctr"/>
          <a:r>
            <a:rPr lang="pt-BR" sz="1800" b="1" i="1" u="none" strike="noStrike">
              <a:solidFill>
                <a:srgbClr val="3D2010"/>
              </a:solidFill>
              <a:effectLst/>
              <a:latin typeface="Calibri" panose="020F0502020204030204" pitchFamily="34" charset="0"/>
              <a:ea typeface="+mn-ea"/>
              <a:cs typeface="Calibri" panose="020F0502020204030204" pitchFamily="34" charset="0"/>
            </a:rPr>
            <a:t>Após a leitura</a:t>
          </a:r>
          <a:r>
            <a:rPr lang="pt-BR" sz="1800" b="1" i="1" u="none" strike="noStrike" baseline="0">
              <a:solidFill>
                <a:srgbClr val="3D2010"/>
              </a:solidFill>
              <a:effectLst/>
              <a:latin typeface="Calibri" panose="020F0502020204030204" pitchFamily="34" charset="0"/>
              <a:ea typeface="+mn-ea"/>
              <a:cs typeface="Calibri" panose="020F0502020204030204" pitchFamily="34" charset="0"/>
            </a:rPr>
            <a:t> de nossa política comercial, pedimos que envie-</a:t>
          </a:r>
          <a:r>
            <a:rPr lang="pt-BR" sz="1800" b="1" i="1" baseline="0">
              <a:solidFill>
                <a:srgbClr val="3D2010"/>
              </a:solidFill>
              <a:effectLst/>
              <a:latin typeface="Calibri" panose="020F0502020204030204" pitchFamily="34" charset="0"/>
              <a:ea typeface="+mn-ea"/>
              <a:cs typeface="Calibri" panose="020F0502020204030204" pitchFamily="34" charset="0"/>
            </a:rPr>
            <a:t>nos </a:t>
          </a:r>
          <a:r>
            <a:rPr lang="pt-BR" sz="1800" b="1" i="1" u="none" strike="noStrike" baseline="0">
              <a:solidFill>
                <a:srgbClr val="3D2010"/>
              </a:solidFill>
              <a:effectLst/>
              <a:latin typeface="Calibri" panose="020F0502020204030204" pitchFamily="34" charset="0"/>
              <a:ea typeface="+mn-ea"/>
              <a:cs typeface="Calibri" panose="020F0502020204030204" pitchFamily="34" charset="0"/>
            </a:rPr>
            <a:t>um e-mail para </a:t>
          </a:r>
        </a:p>
        <a:p>
          <a:pPr algn="ctr"/>
          <a:r>
            <a:rPr lang="pt-BR" sz="1800" b="1" i="1" u="none" strike="noStrike" baseline="0">
              <a:solidFill>
                <a:srgbClr val="3D2010"/>
              </a:solidFill>
              <a:effectLst/>
              <a:latin typeface="Calibri" panose="020F0502020204030204" pitchFamily="34" charset="0"/>
              <a:ea typeface="+mn-ea"/>
              <a:cs typeface="Calibri" panose="020F0502020204030204" pitchFamily="34" charset="0"/>
            </a:rPr>
            <a:t>leezandra@raisacosmética.com.br</a:t>
          </a:r>
        </a:p>
        <a:p>
          <a:pPr algn="ctr"/>
          <a:r>
            <a:rPr lang="pt-BR" sz="1800" b="1" i="1" u="none" strike="noStrike" baseline="0">
              <a:solidFill>
                <a:srgbClr val="3D2010"/>
              </a:solidFill>
              <a:effectLst/>
              <a:latin typeface="Calibri" panose="020F0502020204030204" pitchFamily="34" charset="0"/>
              <a:ea typeface="+mn-ea"/>
              <a:cs typeface="Calibri" panose="020F0502020204030204" pitchFamily="34" charset="0"/>
            </a:rPr>
            <a:t>informando que está ciente e de acordo com nossas condições comerciais.</a:t>
          </a:r>
          <a:endParaRPr lang="pt-BR" sz="1800" b="1" i="1">
            <a:solidFill>
              <a:srgbClr val="3D2010"/>
            </a:solidFill>
            <a:latin typeface="Calibri" panose="020F0502020204030204" pitchFamily="34" charset="0"/>
            <a:cs typeface="Calibri" panose="020F0502020204030204" pitchFamily="34" charset="0"/>
          </a:endParaRPr>
        </a:p>
      </xdr:txBody>
    </xdr:sp>
    <xdr:clientData/>
  </xdr:twoCellAnchor>
  <xdr:twoCellAnchor editAs="oneCell">
    <xdr:from>
      <xdr:col>0</xdr:col>
      <xdr:colOff>542925</xdr:colOff>
      <xdr:row>1</xdr:row>
      <xdr:rowOff>0</xdr:rowOff>
    </xdr:from>
    <xdr:to>
      <xdr:col>4</xdr:col>
      <xdr:colOff>95250</xdr:colOff>
      <xdr:row>7</xdr:row>
      <xdr:rowOff>95250</xdr:rowOff>
    </xdr:to>
    <xdr:pic>
      <xdr:nvPicPr>
        <xdr:cNvPr id="24656" name="Image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200025"/>
          <a:ext cx="22574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142875</xdr:rowOff>
    </xdr:from>
    <xdr:to>
      <xdr:col>3</xdr:col>
      <xdr:colOff>457200</xdr:colOff>
      <xdr:row>7</xdr:row>
      <xdr:rowOff>95250</xdr:rowOff>
    </xdr:to>
    <xdr:pic>
      <xdr:nvPicPr>
        <xdr:cNvPr id="10640" name="Image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42875"/>
          <a:ext cx="22860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theme/theme1.xml><?xml version="1.0" encoding="utf-8"?>
<a:theme xmlns:a="http://schemas.openxmlformats.org/drawingml/2006/main" name="Formal">
  <a:themeElements>
    <a:clrScheme name="Formal">
      <a:dk1>
        <a:srgbClr val="534239"/>
      </a:dk1>
      <a:lt1>
        <a:srgbClr val="FFFFFF"/>
      </a:lt1>
      <a:dk2>
        <a:srgbClr val="3D3A48"/>
      </a:dk2>
      <a:lt2>
        <a:srgbClr val="E1DFD1"/>
      </a:lt2>
      <a:accent1>
        <a:srgbClr val="907F76"/>
      </a:accent1>
      <a:accent2>
        <a:srgbClr val="A46645"/>
      </a:accent2>
      <a:accent3>
        <a:srgbClr val="CD9C47"/>
      </a:accent3>
      <a:accent4>
        <a:srgbClr val="9A92CD"/>
      </a:accent4>
      <a:accent5>
        <a:srgbClr val="7D639B"/>
      </a:accent5>
      <a:accent6>
        <a:srgbClr val="733678"/>
      </a:accent6>
      <a:hlink>
        <a:srgbClr val="A84914"/>
      </a:hlink>
      <a:folHlink>
        <a:srgbClr val="B25672"/>
      </a:folHlink>
    </a:clrScheme>
    <a:fontScheme name="Formal">
      <a:majorFont>
        <a:latin typeface="Garamond"/>
        <a:ea typeface=""/>
        <a:cs typeface=""/>
        <a:font script="Jpan" typeface="ヒラギノ明朝 Pro W3"/>
        <a:font script="Hans" typeface="宋体"/>
        <a:font script="Hant" typeface="新細明體"/>
      </a:majorFont>
      <a:minorFont>
        <a:latin typeface="Garamond"/>
        <a:ea typeface=""/>
        <a:cs typeface=""/>
        <a:font script="Jpan" typeface="ヒラギノ明朝 Pro W3"/>
        <a:font script="Hans" typeface="宋体"/>
        <a:font script="Hant" typeface="新細明體"/>
      </a:minorFont>
    </a:fontScheme>
    <a:fmtScheme name="Formal">
      <a:fillStyleLst>
        <a:solidFill>
          <a:schemeClr val="phClr"/>
        </a:solidFill>
        <a:blipFill rotWithShape="1">
          <a:blip xmlns:r="http://schemas.openxmlformats.org/officeDocument/2006/relationships" r:embed="rId1">
            <a:duotone>
              <a:schemeClr val="phClr">
                <a:tint val="60000"/>
                <a:satMod val="200000"/>
              </a:schemeClr>
              <a:schemeClr val="phClr">
                <a:shade val="90000"/>
                <a:satMod val="150000"/>
              </a:schemeClr>
            </a:duotone>
          </a:blip>
          <a:tile tx="0" ty="0" sx="50000" sy="50000" flip="none" algn="tl"/>
        </a:blipFill>
        <a:blipFill rotWithShape="1">
          <a:blip xmlns:r="http://schemas.openxmlformats.org/officeDocument/2006/relationships" r:embed="rId2">
            <a:duotone>
              <a:schemeClr val="phClr">
                <a:tint val="80000"/>
                <a:satMod val="135000"/>
              </a:schemeClr>
              <a:schemeClr val="phClr">
                <a:shade val="80000"/>
                <a:satMod val="150000"/>
              </a:schemeClr>
            </a:duotone>
          </a:blip>
          <a:tile tx="0" ty="0" sx="65000" sy="65000" flip="none" algn="tl"/>
        </a:blipFill>
      </a:fillStyleLst>
      <a:lnStyleLst>
        <a:ln w="12700" cap="flat" cmpd="sng" algn="ctr">
          <a:solidFill>
            <a:schemeClr val="phClr">
              <a:shade val="95000"/>
              <a:satMod val="105000"/>
            </a:schemeClr>
          </a:solidFill>
          <a:prstDash val="solid"/>
          <a:miter/>
        </a:ln>
        <a:ln w="25400" cap="flat" cmpd="sng" algn="ctr">
          <a:solidFill>
            <a:schemeClr val="phClr">
              <a:shade val="90000"/>
              <a:alpha val="90000"/>
            </a:schemeClr>
          </a:solidFill>
          <a:prstDash val="solid"/>
          <a:miter/>
        </a:ln>
        <a:ln w="38100" cap="flat" cmpd="sng" algn="ctr">
          <a:solidFill>
            <a:schemeClr val="phClr">
              <a:shade val="85000"/>
              <a:alpha val="90000"/>
              <a:satMod val="125000"/>
            </a:schemeClr>
          </a:solidFill>
          <a:prstDash val="solid"/>
          <a:miter/>
        </a:ln>
      </a:lnStyleLst>
      <a:effectStyleLst>
        <a:effectStyle>
          <a:effectLst/>
        </a:effectStyle>
        <a:effectStyle>
          <a:effectLst>
            <a:outerShdw blurRad="38100" dist="25400" dir="5400000" rotWithShape="0">
              <a:srgbClr val="000000">
                <a:alpha val="50000"/>
              </a:srgbClr>
            </a:outerShdw>
          </a:effectLst>
        </a:effectStyle>
        <a:effectStyle>
          <a:effectLst>
            <a:outerShdw blurRad="88900" dist="38100" dir="5400000" sx="101000" sy="101000" rotWithShape="0">
              <a:srgbClr val="000000">
                <a:alpha val="50000"/>
              </a:srgbClr>
            </a:outerShdw>
          </a:effectLst>
          <a:scene3d>
            <a:camera prst="orthographicFront">
              <a:rot lat="0" lon="0" rev="0"/>
            </a:camera>
            <a:lightRig rig="morning" dir="t">
              <a:rot lat="0" lon="0" rev="6000000"/>
            </a:lightRig>
          </a:scene3d>
          <a:sp3d prstMaterial="metal">
            <a:bevelT w="25400" h="12700" prst="artDeco"/>
          </a:sp3d>
        </a:effectStyle>
      </a:effectStyleLst>
      <a:bgFillStyleLst>
        <a:solidFill>
          <a:schemeClr val="phClr"/>
        </a:solidFill>
        <a:blipFill rotWithShape="1">
          <a:blip xmlns:r="http://schemas.openxmlformats.org/officeDocument/2006/relationships" r:embed="rId3">
            <a:duotone>
              <a:schemeClr val="phClr">
                <a:tint val="50000"/>
                <a:satMod val="250000"/>
              </a:schemeClr>
              <a:schemeClr val="phClr">
                <a:shade val="80000"/>
                <a:satMod val="175000"/>
              </a:schemeClr>
            </a:duotone>
          </a:blip>
          <a:stretch/>
        </a:blipFill>
        <a:blipFill rotWithShape="1">
          <a:blip xmlns:r="http://schemas.openxmlformats.org/officeDocument/2006/relationships" r:embed="rId4">
            <a:duotone>
              <a:schemeClr val="phClr">
                <a:tint val="10000"/>
                <a:satMod val="260000"/>
                <a:lumMod val="115000"/>
              </a:schemeClr>
              <a:schemeClr val="phClr">
                <a:shade val="75000"/>
                <a:satMod val="175000"/>
                <a:lumMod val="105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0"/>
  <sheetViews>
    <sheetView showGridLines="0" tabSelected="1" zoomScaleNormal="100" workbookViewId="0">
      <selection activeCell="C12" sqref="C12:H12"/>
    </sheetView>
  </sheetViews>
  <sheetFormatPr defaultColWidth="11" defaultRowHeight="15.75" outlineLevelRow="1"/>
  <cols>
    <col min="1" max="1" width="0.625" style="2" customWidth="1"/>
    <col min="2" max="2" width="15.625" style="2" customWidth="1"/>
    <col min="3" max="3" width="7.875" style="2" customWidth="1"/>
    <col min="4" max="4" width="9.125" style="13" customWidth="1"/>
    <col min="5" max="5" width="18.125" style="2" customWidth="1"/>
    <col min="6" max="6" width="3.375" style="2" customWidth="1"/>
    <col min="7" max="7" width="17.375" style="2" customWidth="1"/>
    <col min="8" max="8" width="4.5" style="2" customWidth="1"/>
    <col min="9" max="9" width="11.125" style="2" customWidth="1"/>
    <col min="10" max="10" width="18.875" style="2" customWidth="1"/>
    <col min="11" max="11" width="17" style="8" bestFit="1" customWidth="1"/>
    <col min="12" max="12" width="8.625" style="11" bestFit="1" customWidth="1"/>
    <col min="13" max="13" width="16.375" style="2" customWidth="1"/>
    <col min="14" max="16384" width="11" style="2"/>
  </cols>
  <sheetData>
    <row r="1" spans="1:13" ht="30.75" customHeight="1">
      <c r="A1" s="1"/>
      <c r="B1" s="224" t="s">
        <v>658</v>
      </c>
      <c r="C1" s="225"/>
      <c r="D1" s="226"/>
      <c r="E1" s="226"/>
      <c r="F1" s="226"/>
      <c r="G1" s="226"/>
      <c r="H1" s="226"/>
      <c r="I1" s="226"/>
      <c r="J1" s="226"/>
      <c r="K1" s="226"/>
      <c r="L1" s="226"/>
      <c r="M1" s="227"/>
    </row>
    <row r="2" spans="1:13">
      <c r="A2" s="1"/>
      <c r="B2" s="228"/>
      <c r="C2" s="229"/>
      <c r="D2" s="229"/>
      <c r="E2" s="229"/>
      <c r="F2" s="229"/>
      <c r="G2" s="229"/>
      <c r="H2" s="229"/>
      <c r="I2" s="229"/>
      <c r="J2" s="229"/>
      <c r="K2" s="229"/>
      <c r="L2" s="229"/>
      <c r="M2" s="230"/>
    </row>
    <row r="3" spans="1:13">
      <c r="A3" s="1"/>
      <c r="B3" s="228"/>
      <c r="C3" s="229"/>
      <c r="D3" s="229"/>
      <c r="E3" s="229"/>
      <c r="F3" s="229"/>
      <c r="G3" s="229"/>
      <c r="H3" s="229"/>
      <c r="I3" s="229"/>
      <c r="J3" s="229"/>
      <c r="K3" s="229"/>
      <c r="L3" s="229"/>
      <c r="M3" s="230"/>
    </row>
    <row r="4" spans="1:13" ht="16.5" thickBot="1">
      <c r="A4" s="1"/>
      <c r="B4" s="231"/>
      <c r="C4" s="232"/>
      <c r="D4" s="232"/>
      <c r="E4" s="232"/>
      <c r="F4" s="232"/>
      <c r="G4" s="232"/>
      <c r="H4" s="232"/>
      <c r="I4" s="232"/>
      <c r="J4" s="232"/>
      <c r="K4" s="232"/>
      <c r="L4" s="232"/>
      <c r="M4" s="233"/>
    </row>
    <row r="5" spans="1:13" ht="40.5" customHeight="1">
      <c r="A5" s="1"/>
      <c r="B5" s="210" t="s">
        <v>588</v>
      </c>
      <c r="C5" s="211"/>
      <c r="D5" s="212"/>
      <c r="E5" s="212"/>
      <c r="F5" s="212"/>
      <c r="G5" s="212"/>
      <c r="H5" s="212"/>
      <c r="I5" s="212"/>
      <c r="J5" s="212"/>
      <c r="K5" s="212"/>
      <c r="L5" s="212"/>
      <c r="M5" s="213"/>
    </row>
    <row r="6" spans="1:13" ht="21.75" customHeight="1">
      <c r="A6" s="1"/>
      <c r="B6" s="215" t="s">
        <v>89</v>
      </c>
      <c r="C6" s="216"/>
      <c r="D6" s="217"/>
      <c r="E6" s="217"/>
      <c r="F6" s="217"/>
      <c r="G6" s="217"/>
      <c r="H6" s="217"/>
      <c r="I6" s="217"/>
      <c r="J6" s="217"/>
      <c r="K6" s="217"/>
      <c r="L6" s="217"/>
      <c r="M6" s="218"/>
    </row>
    <row r="7" spans="1:13" ht="17.100000000000001" customHeight="1" outlineLevel="1">
      <c r="A7" s="1"/>
      <c r="B7" s="7" t="s">
        <v>0</v>
      </c>
      <c r="C7" s="269" t="s">
        <v>659</v>
      </c>
      <c r="D7" s="269"/>
      <c r="E7" s="269"/>
      <c r="F7" s="269"/>
      <c r="G7" s="269"/>
      <c r="H7" s="269"/>
      <c r="I7" s="269"/>
      <c r="J7" s="269"/>
      <c r="K7" s="269"/>
      <c r="L7" s="269"/>
      <c r="M7" s="270"/>
    </row>
    <row r="8" spans="1:13" ht="17.100000000000001" customHeight="1" outlineLevel="1">
      <c r="A8" s="1"/>
      <c r="B8" s="7" t="s">
        <v>1</v>
      </c>
      <c r="C8" s="269"/>
      <c r="D8" s="269"/>
      <c r="E8" s="269"/>
      <c r="F8" s="269"/>
      <c r="G8" s="269"/>
      <c r="H8" s="269"/>
      <c r="I8" s="269"/>
      <c r="J8" s="269"/>
      <c r="K8" s="269"/>
      <c r="L8" s="269"/>
      <c r="M8" s="270"/>
    </row>
    <row r="9" spans="1:13" ht="17.100000000000001" customHeight="1" outlineLevel="1">
      <c r="A9" s="1"/>
      <c r="B9" s="7" t="s">
        <v>2</v>
      </c>
      <c r="C9" s="269"/>
      <c r="D9" s="269"/>
      <c r="E9" s="269"/>
      <c r="F9" s="269"/>
      <c r="G9" s="269"/>
      <c r="H9" s="269"/>
      <c r="I9" s="214" t="s">
        <v>3</v>
      </c>
      <c r="J9" s="214"/>
      <c r="K9" s="267"/>
      <c r="L9" s="267"/>
      <c r="M9" s="268"/>
    </row>
    <row r="10" spans="1:13" ht="17.100000000000001" customHeight="1" outlineLevel="1">
      <c r="A10" s="1"/>
      <c r="B10" s="7" t="s">
        <v>4</v>
      </c>
      <c r="C10" s="269"/>
      <c r="D10" s="269"/>
      <c r="E10" s="269"/>
      <c r="F10" s="269"/>
      <c r="G10" s="269"/>
      <c r="H10" s="269"/>
      <c r="I10" s="17" t="s">
        <v>5</v>
      </c>
      <c r="J10" s="221"/>
      <c r="K10" s="221"/>
      <c r="L10" s="221"/>
      <c r="M10" s="222"/>
    </row>
    <row r="11" spans="1:13" ht="17.100000000000001" customHeight="1" outlineLevel="1">
      <c r="A11" s="1"/>
      <c r="B11" s="7" t="s">
        <v>6</v>
      </c>
      <c r="C11" s="269"/>
      <c r="D11" s="269"/>
      <c r="E11" s="269"/>
      <c r="F11" s="269"/>
      <c r="G11" s="269"/>
      <c r="H11" s="269"/>
      <c r="I11" s="17" t="s">
        <v>7</v>
      </c>
      <c r="J11" s="18"/>
      <c r="K11" s="17" t="s">
        <v>8</v>
      </c>
      <c r="L11" s="258"/>
      <c r="M11" s="259"/>
    </row>
    <row r="12" spans="1:13" ht="17.100000000000001" customHeight="1" outlineLevel="1">
      <c r="A12" s="1"/>
      <c r="B12" s="7" t="s">
        <v>9</v>
      </c>
      <c r="C12" s="269"/>
      <c r="D12" s="269"/>
      <c r="E12" s="269"/>
      <c r="F12" s="269"/>
      <c r="G12" s="269"/>
      <c r="H12" s="269"/>
      <c r="I12" s="17" t="s">
        <v>10</v>
      </c>
      <c r="J12" s="260"/>
      <c r="K12" s="260"/>
      <c r="L12" s="260"/>
      <c r="M12" s="261"/>
    </row>
    <row r="13" spans="1:13" ht="17.100000000000001" customHeight="1" outlineLevel="1">
      <c r="A13" s="1"/>
      <c r="B13" s="7" t="s">
        <v>11</v>
      </c>
      <c r="C13" s="274"/>
      <c r="D13" s="274"/>
      <c r="E13" s="274"/>
      <c r="F13" s="274"/>
      <c r="G13" s="274"/>
      <c r="H13" s="274"/>
      <c r="I13" s="274"/>
      <c r="J13" s="274"/>
      <c r="K13" s="274"/>
      <c r="L13" s="274"/>
      <c r="M13" s="275"/>
    </row>
    <row r="14" spans="1:13" ht="17.100000000000001" customHeight="1" outlineLevel="1">
      <c r="A14" s="1"/>
      <c r="B14" s="7" t="s">
        <v>84</v>
      </c>
      <c r="C14" s="269"/>
      <c r="D14" s="269"/>
      <c r="E14" s="269"/>
      <c r="F14" s="269"/>
      <c r="G14" s="269"/>
      <c r="H14" s="269"/>
      <c r="I14" s="269"/>
      <c r="J14" s="269"/>
      <c r="K14" s="269"/>
      <c r="L14" s="269"/>
      <c r="M14" s="270"/>
    </row>
    <row r="15" spans="1:13" ht="17.100000000000001" customHeight="1" outlineLevel="1">
      <c r="A15" s="1"/>
      <c r="B15" s="7" t="s">
        <v>12</v>
      </c>
      <c r="C15" s="269"/>
      <c r="D15" s="269"/>
      <c r="E15" s="269"/>
      <c r="F15" s="269"/>
      <c r="G15" s="269"/>
      <c r="H15" s="269"/>
      <c r="I15" s="269"/>
      <c r="J15" s="269"/>
      <c r="K15" s="269"/>
      <c r="L15" s="269"/>
      <c r="M15" s="270"/>
    </row>
    <row r="16" spans="1:13" ht="17.100000000000001" customHeight="1" outlineLevel="1" thickBot="1">
      <c r="A16" s="1"/>
      <c r="B16" s="219" t="s">
        <v>13</v>
      </c>
      <c r="C16" s="216"/>
      <c r="D16" s="216"/>
      <c r="E16" s="216"/>
      <c r="F16" s="216"/>
      <c r="G16" s="216"/>
      <c r="H16" s="216"/>
      <c r="I16" s="216"/>
      <c r="J16" s="216"/>
      <c r="K16" s="216"/>
      <c r="L16" s="216"/>
      <c r="M16" s="220"/>
    </row>
    <row r="17" spans="1:13" ht="30.75" customHeight="1" thickBot="1">
      <c r="A17" s="1"/>
      <c r="B17" s="152" t="s">
        <v>14</v>
      </c>
      <c r="C17" s="153" t="s">
        <v>151</v>
      </c>
      <c r="D17" s="153" t="s">
        <v>15</v>
      </c>
      <c r="E17" s="154" t="s">
        <v>16</v>
      </c>
      <c r="F17" s="223" t="s">
        <v>17</v>
      </c>
      <c r="G17" s="223"/>
      <c r="H17" s="223"/>
      <c r="I17" s="223"/>
      <c r="J17" s="223"/>
      <c r="K17" s="154" t="s">
        <v>589</v>
      </c>
      <c r="L17" s="154" t="s">
        <v>299</v>
      </c>
      <c r="M17" s="155" t="s">
        <v>90</v>
      </c>
    </row>
    <row r="18" spans="1:13" s="20" customFormat="1" ht="45" hidden="1">
      <c r="A18" s="19"/>
      <c r="B18" s="197" t="s">
        <v>587</v>
      </c>
      <c r="C18" s="198"/>
      <c r="D18" s="198"/>
      <c r="E18" s="198"/>
      <c r="F18" s="198"/>
      <c r="G18" s="198"/>
      <c r="H18" s="198"/>
      <c r="I18" s="198"/>
      <c r="J18" s="198"/>
      <c r="K18" s="198"/>
      <c r="L18" s="198"/>
      <c r="M18" s="199"/>
    </row>
    <row r="19" spans="1:13" s="20" customFormat="1" ht="20.25" hidden="1">
      <c r="A19" s="19"/>
      <c r="B19" s="21"/>
      <c r="C19" s="19"/>
      <c r="D19" s="22" t="s">
        <v>18</v>
      </c>
      <c r="E19" s="22"/>
      <c r="F19" s="22"/>
      <c r="G19" s="22"/>
      <c r="H19" s="22"/>
      <c r="I19" s="22"/>
      <c r="J19" s="22"/>
      <c r="K19" s="22"/>
      <c r="L19" s="22"/>
      <c r="M19" s="23"/>
    </row>
    <row r="20" spans="1:13" s="30" customFormat="1" ht="15.95" customHeight="1">
      <c r="A20" s="24"/>
      <c r="B20" s="21"/>
      <c r="C20" s="25" t="s">
        <v>160</v>
      </c>
      <c r="D20" s="24">
        <v>33074900</v>
      </c>
      <c r="E20" s="26" t="s">
        <v>19</v>
      </c>
      <c r="F20" s="27" t="s">
        <v>504</v>
      </c>
      <c r="G20" s="27"/>
      <c r="H20" s="27"/>
      <c r="I20" s="27"/>
      <c r="J20" s="27"/>
      <c r="K20" s="28">
        <v>16.600000000000001</v>
      </c>
      <c r="L20" s="132">
        <v>8</v>
      </c>
      <c r="M20" s="29">
        <f>L20*K20</f>
        <v>132.80000000000001</v>
      </c>
    </row>
    <row r="21" spans="1:13" s="20" customFormat="1" ht="15.95" hidden="1" customHeight="1" thickBot="1">
      <c r="A21" s="31"/>
      <c r="B21" s="32"/>
      <c r="C21" s="31"/>
      <c r="D21" s="33"/>
      <c r="E21" s="34"/>
      <c r="F21" s="34"/>
      <c r="G21" s="34"/>
      <c r="H21" s="206" t="s">
        <v>265</v>
      </c>
      <c r="I21" s="206"/>
      <c r="J21" s="206"/>
      <c r="K21" s="206"/>
      <c r="L21" s="35">
        <f>SUM(L20)/30</f>
        <v>0.26666666666666666</v>
      </c>
      <c r="M21" s="36"/>
    </row>
    <row r="22" spans="1:13" s="30" customFormat="1" ht="20.25" hidden="1">
      <c r="A22" s="24"/>
      <c r="B22" s="21"/>
      <c r="C22" s="25"/>
      <c r="D22" s="22" t="s">
        <v>287</v>
      </c>
      <c r="E22" s="37"/>
      <c r="F22" s="37"/>
      <c r="G22" s="37"/>
      <c r="H22" s="37"/>
      <c r="I22" s="37"/>
      <c r="J22" s="37"/>
      <c r="K22" s="37"/>
      <c r="L22" s="37"/>
      <c r="M22" s="38"/>
    </row>
    <row r="23" spans="1:13" s="30" customFormat="1" ht="15.95" customHeight="1">
      <c r="A23" s="24"/>
      <c r="B23" s="21"/>
      <c r="C23" s="25" t="s">
        <v>441</v>
      </c>
      <c r="D23" s="24">
        <v>33074900</v>
      </c>
      <c r="E23" s="26" t="s">
        <v>19</v>
      </c>
      <c r="F23" s="39" t="s">
        <v>505</v>
      </c>
      <c r="G23" s="39"/>
      <c r="H23" s="39"/>
      <c r="I23" s="39"/>
      <c r="J23" s="39"/>
      <c r="K23" s="40">
        <v>12.45</v>
      </c>
      <c r="L23" s="132">
        <v>1</v>
      </c>
      <c r="M23" s="29">
        <f>L23*K23</f>
        <v>12.45</v>
      </c>
    </row>
    <row r="24" spans="1:13" s="20" customFormat="1" ht="15.95" hidden="1" customHeight="1">
      <c r="A24" s="31"/>
      <c r="B24" s="32"/>
      <c r="C24" s="31"/>
      <c r="D24" s="41"/>
      <c r="E24" s="42"/>
      <c r="F24" s="43"/>
      <c r="G24" s="43"/>
      <c r="H24" s="43"/>
      <c r="I24" s="43"/>
      <c r="J24" s="43"/>
      <c r="K24" s="44"/>
      <c r="L24" s="45"/>
      <c r="M24" s="36"/>
    </row>
    <row r="25" spans="1:13" s="20" customFormat="1" ht="20.25" hidden="1">
      <c r="A25" s="19"/>
      <c r="B25" s="21"/>
      <c r="C25" s="19"/>
      <c r="D25" s="193" t="s">
        <v>125</v>
      </c>
      <c r="E25" s="193"/>
      <c r="F25" s="193"/>
      <c r="G25" s="193"/>
      <c r="H25" s="193"/>
      <c r="I25" s="193"/>
      <c r="J25" s="193"/>
      <c r="K25" s="193"/>
      <c r="L25" s="193"/>
      <c r="M25" s="194"/>
    </row>
    <row r="26" spans="1:13" s="30" customFormat="1" ht="15.95" hidden="1" customHeight="1">
      <c r="A26" s="24"/>
      <c r="B26" s="47"/>
      <c r="C26" s="25" t="s">
        <v>161</v>
      </c>
      <c r="D26" s="24">
        <v>33074900</v>
      </c>
      <c r="E26" s="25" t="s">
        <v>20</v>
      </c>
      <c r="F26" s="192" t="s">
        <v>107</v>
      </c>
      <c r="G26" s="192"/>
      <c r="H26" s="192"/>
      <c r="I26" s="192"/>
      <c r="J26" s="192"/>
      <c r="K26" s="40">
        <v>23.3</v>
      </c>
      <c r="L26" s="132"/>
      <c r="M26" s="29">
        <f t="shared" ref="M26:M31" si="0">L26*K26</f>
        <v>0</v>
      </c>
    </row>
    <row r="27" spans="1:13" s="30" customFormat="1" ht="15.95" hidden="1" customHeight="1">
      <c r="A27" s="24"/>
      <c r="B27" s="47"/>
      <c r="C27" s="25" t="s">
        <v>162</v>
      </c>
      <c r="D27" s="24">
        <v>33074900</v>
      </c>
      <c r="E27" s="25" t="s">
        <v>21</v>
      </c>
      <c r="F27" s="192" t="s">
        <v>108</v>
      </c>
      <c r="G27" s="192"/>
      <c r="H27" s="192"/>
      <c r="I27" s="192"/>
      <c r="J27" s="192"/>
      <c r="K27" s="40">
        <v>23.3</v>
      </c>
      <c r="L27" s="132"/>
      <c r="M27" s="29">
        <f t="shared" si="0"/>
        <v>0</v>
      </c>
    </row>
    <row r="28" spans="1:13" s="30" customFormat="1" ht="15.95" hidden="1" customHeight="1">
      <c r="A28" s="24"/>
      <c r="B28" s="47"/>
      <c r="C28" s="25" t="s">
        <v>163</v>
      </c>
      <c r="D28" s="24">
        <v>33074900</v>
      </c>
      <c r="E28" s="25" t="s">
        <v>85</v>
      </c>
      <c r="F28" s="192" t="s">
        <v>109</v>
      </c>
      <c r="G28" s="192"/>
      <c r="H28" s="192"/>
      <c r="I28" s="192"/>
      <c r="J28" s="192"/>
      <c r="K28" s="40">
        <v>23.3</v>
      </c>
      <c r="L28" s="132"/>
      <c r="M28" s="29">
        <f t="shared" si="0"/>
        <v>0</v>
      </c>
    </row>
    <row r="29" spans="1:13" s="30" customFormat="1" ht="15.95" hidden="1" customHeight="1">
      <c r="A29" s="24"/>
      <c r="B29" s="47"/>
      <c r="C29" s="25" t="s">
        <v>164</v>
      </c>
      <c r="D29" s="24">
        <v>33074900</v>
      </c>
      <c r="E29" s="25" t="s">
        <v>22</v>
      </c>
      <c r="F29" s="192" t="s">
        <v>110</v>
      </c>
      <c r="G29" s="192"/>
      <c r="H29" s="192"/>
      <c r="I29" s="192"/>
      <c r="J29" s="192"/>
      <c r="K29" s="40">
        <v>23.3</v>
      </c>
      <c r="L29" s="132"/>
      <c r="M29" s="29">
        <f t="shared" si="0"/>
        <v>0</v>
      </c>
    </row>
    <row r="30" spans="1:13" s="30" customFormat="1" ht="15.95" hidden="1" customHeight="1">
      <c r="A30" s="24"/>
      <c r="B30" s="47"/>
      <c r="C30" s="25" t="s">
        <v>165</v>
      </c>
      <c r="D30" s="24">
        <v>33074900</v>
      </c>
      <c r="E30" s="25" t="s">
        <v>87</v>
      </c>
      <c r="F30" s="192" t="s">
        <v>111</v>
      </c>
      <c r="G30" s="192"/>
      <c r="H30" s="192"/>
      <c r="I30" s="192"/>
      <c r="J30" s="192"/>
      <c r="K30" s="40">
        <v>23.3</v>
      </c>
      <c r="L30" s="132"/>
      <c r="M30" s="29">
        <f t="shared" si="0"/>
        <v>0</v>
      </c>
    </row>
    <row r="31" spans="1:13" s="30" customFormat="1" ht="15.95" hidden="1" customHeight="1" thickBot="1">
      <c r="A31" s="24"/>
      <c r="B31" s="47"/>
      <c r="C31" s="25" t="s">
        <v>166</v>
      </c>
      <c r="D31" s="24">
        <v>33074900</v>
      </c>
      <c r="E31" s="25" t="s">
        <v>23</v>
      </c>
      <c r="F31" s="192" t="s">
        <v>112</v>
      </c>
      <c r="G31" s="192"/>
      <c r="H31" s="192"/>
      <c r="I31" s="192"/>
      <c r="J31" s="192"/>
      <c r="K31" s="40">
        <v>23.3</v>
      </c>
      <c r="L31" s="132"/>
      <c r="M31" s="29">
        <f t="shared" si="0"/>
        <v>0</v>
      </c>
    </row>
    <row r="32" spans="1:13" s="20" customFormat="1" ht="15.95" hidden="1" customHeight="1" thickBot="1">
      <c r="A32" s="19"/>
      <c r="B32" s="21"/>
      <c r="C32" s="19"/>
      <c r="D32" s="48"/>
      <c r="E32" s="46"/>
      <c r="F32" s="46"/>
      <c r="G32" s="46"/>
      <c r="H32" s="206" t="s">
        <v>265</v>
      </c>
      <c r="I32" s="206"/>
      <c r="J32" s="206"/>
      <c r="K32" s="208"/>
      <c r="L32" s="35">
        <f>SUM(L26:L31)/30</f>
        <v>0</v>
      </c>
      <c r="M32" s="49"/>
    </row>
    <row r="33" spans="1:13" s="52" customFormat="1" ht="20.25" hidden="1">
      <c r="A33" s="50"/>
      <c r="B33" s="51"/>
      <c r="C33" s="50"/>
      <c r="D33" s="193" t="s">
        <v>286</v>
      </c>
      <c r="E33" s="193"/>
      <c r="F33" s="193"/>
      <c r="G33" s="193"/>
      <c r="H33" s="193"/>
      <c r="I33" s="193"/>
      <c r="J33" s="193"/>
      <c r="K33" s="193"/>
      <c r="L33" s="193"/>
      <c r="M33" s="194"/>
    </row>
    <row r="34" spans="1:13" s="30" customFormat="1" ht="15.95" hidden="1" customHeight="1">
      <c r="A34" s="24"/>
      <c r="B34" s="47"/>
      <c r="C34" s="25" t="s">
        <v>185</v>
      </c>
      <c r="D34" s="24">
        <v>33074900</v>
      </c>
      <c r="E34" s="25" t="s">
        <v>20</v>
      </c>
      <c r="F34" s="192" t="s">
        <v>266</v>
      </c>
      <c r="G34" s="192"/>
      <c r="H34" s="192"/>
      <c r="I34" s="192"/>
      <c r="J34" s="192"/>
      <c r="K34" s="40">
        <v>17.5</v>
      </c>
      <c r="L34" s="132"/>
      <c r="M34" s="29">
        <f t="shared" ref="M34:M39" si="1">L34*K34</f>
        <v>0</v>
      </c>
    </row>
    <row r="35" spans="1:13" s="30" customFormat="1" ht="15.95" hidden="1" customHeight="1">
      <c r="A35" s="24"/>
      <c r="B35" s="47"/>
      <c r="C35" s="25" t="s">
        <v>186</v>
      </c>
      <c r="D35" s="24">
        <v>33074900</v>
      </c>
      <c r="E35" s="25" t="s">
        <v>21</v>
      </c>
      <c r="F35" s="192" t="s">
        <v>268</v>
      </c>
      <c r="G35" s="192"/>
      <c r="H35" s="192"/>
      <c r="I35" s="192"/>
      <c r="J35" s="192"/>
      <c r="K35" s="40">
        <v>17.5</v>
      </c>
      <c r="L35" s="132"/>
      <c r="M35" s="29">
        <f t="shared" si="1"/>
        <v>0</v>
      </c>
    </row>
    <row r="36" spans="1:13" s="30" customFormat="1" ht="15.95" hidden="1" customHeight="1">
      <c r="A36" s="24"/>
      <c r="B36" s="47"/>
      <c r="C36" s="25" t="s">
        <v>187</v>
      </c>
      <c r="D36" s="24">
        <v>33074900</v>
      </c>
      <c r="E36" s="25" t="s">
        <v>85</v>
      </c>
      <c r="F36" s="192" t="s">
        <v>267</v>
      </c>
      <c r="G36" s="192"/>
      <c r="H36" s="192"/>
      <c r="I36" s="192"/>
      <c r="J36" s="192"/>
      <c r="K36" s="40">
        <v>17.5</v>
      </c>
      <c r="L36" s="132"/>
      <c r="M36" s="29">
        <f t="shared" si="1"/>
        <v>0</v>
      </c>
    </row>
    <row r="37" spans="1:13" s="30" customFormat="1" ht="15.95" hidden="1" customHeight="1">
      <c r="A37" s="24"/>
      <c r="B37" s="47"/>
      <c r="C37" s="25" t="s">
        <v>188</v>
      </c>
      <c r="D37" s="24">
        <v>33074900</v>
      </c>
      <c r="E37" s="25" t="s">
        <v>22</v>
      </c>
      <c r="F37" s="192" t="s">
        <v>269</v>
      </c>
      <c r="G37" s="192"/>
      <c r="H37" s="192"/>
      <c r="I37" s="192"/>
      <c r="J37" s="192"/>
      <c r="K37" s="40">
        <v>17.5</v>
      </c>
      <c r="L37" s="132"/>
      <c r="M37" s="29">
        <f t="shared" si="1"/>
        <v>0</v>
      </c>
    </row>
    <row r="38" spans="1:13" s="30" customFormat="1" ht="15.95" hidden="1" customHeight="1">
      <c r="A38" s="24"/>
      <c r="B38" s="47"/>
      <c r="C38" s="25" t="s">
        <v>189</v>
      </c>
      <c r="D38" s="24">
        <v>33074900</v>
      </c>
      <c r="E38" s="25" t="s">
        <v>87</v>
      </c>
      <c r="F38" s="192" t="s">
        <v>334</v>
      </c>
      <c r="G38" s="192"/>
      <c r="H38" s="192"/>
      <c r="I38" s="192"/>
      <c r="J38" s="192"/>
      <c r="K38" s="40">
        <v>17.5</v>
      </c>
      <c r="L38" s="132"/>
      <c r="M38" s="29">
        <f t="shared" si="1"/>
        <v>0</v>
      </c>
    </row>
    <row r="39" spans="1:13" s="30" customFormat="1" ht="15.95" hidden="1" customHeight="1" thickBot="1">
      <c r="A39" s="24"/>
      <c r="B39" s="53"/>
      <c r="C39" s="54" t="s">
        <v>190</v>
      </c>
      <c r="D39" s="55">
        <v>33074900</v>
      </c>
      <c r="E39" s="54" t="s">
        <v>23</v>
      </c>
      <c r="F39" s="209" t="s">
        <v>270</v>
      </c>
      <c r="G39" s="209"/>
      <c r="H39" s="209"/>
      <c r="I39" s="209"/>
      <c r="J39" s="209"/>
      <c r="K39" s="56">
        <v>17.5</v>
      </c>
      <c r="L39" s="133"/>
      <c r="M39" s="57">
        <f t="shared" si="1"/>
        <v>0</v>
      </c>
    </row>
    <row r="40" spans="1:13" s="20" customFormat="1" ht="4.5" hidden="1" customHeight="1" thickBot="1">
      <c r="B40" s="19"/>
      <c r="C40" s="19"/>
      <c r="D40" s="48"/>
      <c r="E40" s="58"/>
      <c r="F40" s="58"/>
      <c r="G40" s="58"/>
      <c r="H40" s="58"/>
      <c r="I40" s="58"/>
      <c r="J40" s="58"/>
      <c r="K40" s="58"/>
      <c r="L40" s="46"/>
      <c r="M40" s="59"/>
    </row>
    <row r="41" spans="1:13" s="20" customFormat="1" ht="45" hidden="1">
      <c r="A41" s="19"/>
      <c r="B41" s="197" t="s">
        <v>586</v>
      </c>
      <c r="C41" s="198"/>
      <c r="D41" s="198"/>
      <c r="E41" s="198"/>
      <c r="F41" s="198"/>
      <c r="G41" s="198"/>
      <c r="H41" s="198"/>
      <c r="I41" s="198"/>
      <c r="J41" s="198"/>
      <c r="K41" s="198"/>
      <c r="L41" s="198"/>
      <c r="M41" s="199"/>
    </row>
    <row r="42" spans="1:13" s="30" customFormat="1" ht="15.95" hidden="1" customHeight="1">
      <c r="A42" s="24"/>
      <c r="B42" s="60"/>
      <c r="C42" s="25" t="s">
        <v>167</v>
      </c>
      <c r="D42" s="24">
        <v>33074900</v>
      </c>
      <c r="E42" s="25" t="s">
        <v>24</v>
      </c>
      <c r="F42" s="192" t="s">
        <v>113</v>
      </c>
      <c r="G42" s="192"/>
      <c r="H42" s="192"/>
      <c r="I42" s="192"/>
      <c r="J42" s="192"/>
      <c r="K42" s="40">
        <v>37.9</v>
      </c>
      <c r="L42" s="132"/>
      <c r="M42" s="29">
        <f t="shared" ref="M42:M47" si="2">L42*K42</f>
        <v>0</v>
      </c>
    </row>
    <row r="43" spans="1:13" s="30" customFormat="1" ht="15.95" hidden="1" customHeight="1">
      <c r="A43" s="24"/>
      <c r="B43" s="60"/>
      <c r="C43" s="25" t="s">
        <v>168</v>
      </c>
      <c r="D43" s="24">
        <v>33074900</v>
      </c>
      <c r="E43" s="25" t="s">
        <v>104</v>
      </c>
      <c r="F43" s="192" t="s">
        <v>114</v>
      </c>
      <c r="G43" s="192"/>
      <c r="H43" s="192"/>
      <c r="I43" s="192"/>
      <c r="J43" s="192"/>
      <c r="K43" s="40">
        <v>37.9</v>
      </c>
      <c r="L43" s="132"/>
      <c r="M43" s="29">
        <f t="shared" si="2"/>
        <v>0</v>
      </c>
    </row>
    <row r="44" spans="1:13" s="30" customFormat="1" ht="15.95" hidden="1" customHeight="1">
      <c r="A44" s="24"/>
      <c r="B44" s="60"/>
      <c r="C44" s="25" t="s">
        <v>169</v>
      </c>
      <c r="D44" s="24">
        <v>33074900</v>
      </c>
      <c r="E44" s="25" t="s">
        <v>25</v>
      </c>
      <c r="F44" s="192" t="s">
        <v>115</v>
      </c>
      <c r="G44" s="192"/>
      <c r="H44" s="192"/>
      <c r="I44" s="192"/>
      <c r="J44" s="192"/>
      <c r="K44" s="40">
        <v>37.9</v>
      </c>
      <c r="L44" s="132"/>
      <c r="M44" s="29">
        <f t="shared" si="2"/>
        <v>0</v>
      </c>
    </row>
    <row r="45" spans="1:13" s="30" customFormat="1" ht="15.95" hidden="1" customHeight="1">
      <c r="A45" s="24"/>
      <c r="B45" s="60"/>
      <c r="C45" s="25" t="s">
        <v>170</v>
      </c>
      <c r="D45" s="24">
        <v>33074900</v>
      </c>
      <c r="E45" s="25" t="s">
        <v>105</v>
      </c>
      <c r="F45" s="192" t="s">
        <v>116</v>
      </c>
      <c r="G45" s="192"/>
      <c r="H45" s="192"/>
      <c r="I45" s="192"/>
      <c r="J45" s="192"/>
      <c r="K45" s="40">
        <v>37.9</v>
      </c>
      <c r="L45" s="132"/>
      <c r="M45" s="29">
        <f t="shared" si="2"/>
        <v>0</v>
      </c>
    </row>
    <row r="46" spans="1:13" s="30" customFormat="1" ht="15.95" hidden="1" customHeight="1">
      <c r="A46" s="24"/>
      <c r="B46" s="60"/>
      <c r="C46" s="25" t="s">
        <v>171</v>
      </c>
      <c r="D46" s="24">
        <v>33074900</v>
      </c>
      <c r="E46" s="25" t="s">
        <v>106</v>
      </c>
      <c r="F46" s="192" t="s">
        <v>117</v>
      </c>
      <c r="G46" s="192"/>
      <c r="H46" s="192"/>
      <c r="I46" s="192"/>
      <c r="J46" s="192"/>
      <c r="K46" s="40">
        <v>37.9</v>
      </c>
      <c r="L46" s="132"/>
      <c r="M46" s="29">
        <f t="shared" si="2"/>
        <v>0</v>
      </c>
    </row>
    <row r="47" spans="1:13" s="30" customFormat="1" ht="15.95" hidden="1" customHeight="1">
      <c r="A47" s="24"/>
      <c r="B47" s="60"/>
      <c r="C47" s="25" t="s">
        <v>172</v>
      </c>
      <c r="D47" s="24">
        <v>33074900</v>
      </c>
      <c r="E47" s="25" t="s">
        <v>26</v>
      </c>
      <c r="F47" s="192" t="s">
        <v>118</v>
      </c>
      <c r="G47" s="192"/>
      <c r="H47" s="192"/>
      <c r="I47" s="192"/>
      <c r="J47" s="192"/>
      <c r="K47" s="40">
        <v>37.9</v>
      </c>
      <c r="L47" s="132"/>
      <c r="M47" s="29">
        <f t="shared" si="2"/>
        <v>0</v>
      </c>
    </row>
    <row r="48" spans="1:13" s="30" customFormat="1" ht="15.95" hidden="1" customHeight="1">
      <c r="A48" s="24"/>
      <c r="B48" s="47"/>
      <c r="C48" s="24"/>
      <c r="D48" s="24"/>
      <c r="E48" s="24"/>
      <c r="F48" s="24"/>
      <c r="G48" s="24"/>
      <c r="H48" s="86"/>
      <c r="I48" s="61"/>
      <c r="J48" s="86"/>
      <c r="K48" s="61"/>
      <c r="L48" s="24"/>
      <c r="M48" s="29"/>
    </row>
    <row r="49" spans="1:13" s="20" customFormat="1" ht="20.25" hidden="1">
      <c r="A49" s="19"/>
      <c r="B49" s="21"/>
      <c r="C49" s="19"/>
      <c r="D49" s="193" t="s">
        <v>126</v>
      </c>
      <c r="E49" s="193"/>
      <c r="F49" s="193"/>
      <c r="G49" s="193"/>
      <c r="H49" s="193"/>
      <c r="I49" s="193"/>
      <c r="J49" s="193"/>
      <c r="K49" s="193"/>
      <c r="L49" s="193"/>
      <c r="M49" s="194"/>
    </row>
    <row r="50" spans="1:13" s="30" customFormat="1" ht="15.95" hidden="1" customHeight="1">
      <c r="A50" s="24"/>
      <c r="B50" s="47"/>
      <c r="C50" s="25" t="s">
        <v>173</v>
      </c>
      <c r="D50" s="24">
        <v>33074900</v>
      </c>
      <c r="E50" s="62">
        <v>7898559723326</v>
      </c>
      <c r="F50" s="192" t="s">
        <v>119</v>
      </c>
      <c r="G50" s="192"/>
      <c r="H50" s="192"/>
      <c r="I50" s="192"/>
      <c r="J50" s="192"/>
      <c r="K50" s="40">
        <v>29.1</v>
      </c>
      <c r="L50" s="132"/>
      <c r="M50" s="29">
        <f t="shared" ref="M50:M55" si="3">L50*K50</f>
        <v>0</v>
      </c>
    </row>
    <row r="51" spans="1:13" s="30" customFormat="1" ht="15.95" hidden="1" customHeight="1">
      <c r="A51" s="24"/>
      <c r="B51" s="47"/>
      <c r="C51" s="25" t="s">
        <v>174</v>
      </c>
      <c r="D51" s="24">
        <v>33074900</v>
      </c>
      <c r="E51" s="62">
        <v>7898559723869</v>
      </c>
      <c r="F51" s="192" t="s">
        <v>121</v>
      </c>
      <c r="G51" s="192"/>
      <c r="H51" s="192"/>
      <c r="I51" s="192"/>
      <c r="J51" s="192"/>
      <c r="K51" s="40">
        <v>29.1</v>
      </c>
      <c r="L51" s="132"/>
      <c r="M51" s="29">
        <f t="shared" si="3"/>
        <v>0</v>
      </c>
    </row>
    <row r="52" spans="1:13" s="30" customFormat="1" ht="15.95" hidden="1" customHeight="1">
      <c r="A52" s="24"/>
      <c r="B52" s="47"/>
      <c r="C52" s="25" t="s">
        <v>175</v>
      </c>
      <c r="D52" s="24">
        <v>33074900</v>
      </c>
      <c r="E52" s="62">
        <v>7898559723333</v>
      </c>
      <c r="F52" s="192" t="s">
        <v>122</v>
      </c>
      <c r="G52" s="192"/>
      <c r="H52" s="192"/>
      <c r="I52" s="192"/>
      <c r="J52" s="192"/>
      <c r="K52" s="40">
        <v>29.1</v>
      </c>
      <c r="L52" s="132"/>
      <c r="M52" s="29">
        <f t="shared" si="3"/>
        <v>0</v>
      </c>
    </row>
    <row r="53" spans="1:13" s="30" customFormat="1" ht="15.95" hidden="1" customHeight="1">
      <c r="A53" s="24"/>
      <c r="B53" s="47"/>
      <c r="C53" s="25" t="s">
        <v>176</v>
      </c>
      <c r="D53" s="24">
        <v>33074900</v>
      </c>
      <c r="E53" s="62">
        <v>7898559723586</v>
      </c>
      <c r="F53" s="192" t="s">
        <v>123</v>
      </c>
      <c r="G53" s="192"/>
      <c r="H53" s="192"/>
      <c r="I53" s="192"/>
      <c r="J53" s="192"/>
      <c r="K53" s="40">
        <v>29.1</v>
      </c>
      <c r="L53" s="132"/>
      <c r="M53" s="29">
        <f t="shared" si="3"/>
        <v>0</v>
      </c>
    </row>
    <row r="54" spans="1:13" s="30" customFormat="1" ht="15.95" hidden="1" customHeight="1">
      <c r="A54" s="24"/>
      <c r="B54" s="47"/>
      <c r="C54" s="25" t="s">
        <v>177</v>
      </c>
      <c r="D54" s="24">
        <v>33074900</v>
      </c>
      <c r="E54" s="62">
        <v>7898559723623</v>
      </c>
      <c r="F54" s="192" t="s">
        <v>124</v>
      </c>
      <c r="G54" s="192"/>
      <c r="H54" s="192"/>
      <c r="I54" s="192"/>
      <c r="J54" s="192"/>
      <c r="K54" s="40">
        <v>29.1</v>
      </c>
      <c r="L54" s="132"/>
      <c r="M54" s="29">
        <f t="shared" si="3"/>
        <v>0</v>
      </c>
    </row>
    <row r="55" spans="1:13" s="30" customFormat="1" ht="15.95" hidden="1" customHeight="1" thickBot="1">
      <c r="A55" s="24"/>
      <c r="B55" s="53"/>
      <c r="C55" s="54" t="s">
        <v>178</v>
      </c>
      <c r="D55" s="55">
        <v>33074900</v>
      </c>
      <c r="E55" s="63">
        <v>7898559723340</v>
      </c>
      <c r="F55" s="209" t="s">
        <v>120</v>
      </c>
      <c r="G55" s="209"/>
      <c r="H55" s="209"/>
      <c r="I55" s="209"/>
      <c r="J55" s="209"/>
      <c r="K55" s="56">
        <v>29.1</v>
      </c>
      <c r="L55" s="133"/>
      <c r="M55" s="57">
        <f t="shared" si="3"/>
        <v>0</v>
      </c>
    </row>
    <row r="56" spans="1:13" s="20" customFormat="1" ht="4.5" hidden="1" customHeight="1" thickBot="1">
      <c r="B56" s="19"/>
      <c r="C56" s="19"/>
      <c r="D56" s="48"/>
      <c r="E56" s="58"/>
      <c r="F56" s="58"/>
      <c r="G56" s="58"/>
      <c r="H56" s="58"/>
      <c r="I56" s="58"/>
      <c r="J56" s="58"/>
      <c r="K56" s="58"/>
      <c r="L56" s="46"/>
      <c r="M56" s="59"/>
    </row>
    <row r="57" spans="1:13" s="20" customFormat="1" ht="45" hidden="1">
      <c r="A57" s="19"/>
      <c r="B57" s="197" t="s">
        <v>127</v>
      </c>
      <c r="C57" s="198"/>
      <c r="D57" s="198"/>
      <c r="E57" s="198"/>
      <c r="F57" s="198"/>
      <c r="G57" s="198"/>
      <c r="H57" s="198"/>
      <c r="I57" s="198"/>
      <c r="J57" s="198"/>
      <c r="K57" s="198"/>
      <c r="L57" s="198"/>
      <c r="M57" s="199"/>
    </row>
    <row r="58" spans="1:13" s="30" customFormat="1" ht="15.95" hidden="1" customHeight="1">
      <c r="A58" s="24"/>
      <c r="B58" s="170"/>
      <c r="C58" s="25" t="s">
        <v>179</v>
      </c>
      <c r="D58" s="24">
        <v>33074900</v>
      </c>
      <c r="E58" s="62">
        <v>7898559723937</v>
      </c>
      <c r="F58" s="192" t="s">
        <v>128</v>
      </c>
      <c r="G58" s="192"/>
      <c r="H58" s="192"/>
      <c r="I58" s="192"/>
      <c r="J58" s="192"/>
      <c r="K58" s="40">
        <v>10.3</v>
      </c>
      <c r="L58" s="132"/>
      <c r="M58" s="29">
        <f t="shared" ref="M58:M63" si="4">L58*K58</f>
        <v>0</v>
      </c>
    </row>
    <row r="59" spans="1:13" s="30" customFormat="1" ht="15.95" hidden="1" customHeight="1">
      <c r="A59" s="24"/>
      <c r="B59" s="170"/>
      <c r="C59" s="25" t="s">
        <v>180</v>
      </c>
      <c r="D59" s="24">
        <v>33074900</v>
      </c>
      <c r="E59" s="62">
        <v>7898559723944</v>
      </c>
      <c r="F59" s="192" t="s">
        <v>129</v>
      </c>
      <c r="G59" s="192"/>
      <c r="H59" s="192"/>
      <c r="I59" s="192"/>
      <c r="J59" s="192"/>
      <c r="K59" s="40">
        <v>10.3</v>
      </c>
      <c r="L59" s="132"/>
      <c r="M59" s="29">
        <f t="shared" si="4"/>
        <v>0</v>
      </c>
    </row>
    <row r="60" spans="1:13" s="30" customFormat="1" ht="15.95" hidden="1" customHeight="1">
      <c r="A60" s="24"/>
      <c r="B60" s="170"/>
      <c r="C60" s="25" t="s">
        <v>181</v>
      </c>
      <c r="D60" s="24">
        <v>33074900</v>
      </c>
      <c r="E60" s="62">
        <v>7898559723951</v>
      </c>
      <c r="F60" s="192" t="s">
        <v>130</v>
      </c>
      <c r="G60" s="192"/>
      <c r="H60" s="192"/>
      <c r="I60" s="192"/>
      <c r="J60" s="192"/>
      <c r="K60" s="40">
        <v>10.3</v>
      </c>
      <c r="L60" s="132"/>
      <c r="M60" s="29">
        <f t="shared" si="4"/>
        <v>0</v>
      </c>
    </row>
    <row r="61" spans="1:13" s="30" customFormat="1" ht="15.95" hidden="1" customHeight="1">
      <c r="A61" s="24"/>
      <c r="B61" s="170"/>
      <c r="C61" s="25" t="s">
        <v>182</v>
      </c>
      <c r="D61" s="24">
        <v>33074900</v>
      </c>
      <c r="E61" s="62">
        <v>7898559723968</v>
      </c>
      <c r="F61" s="192" t="s">
        <v>131</v>
      </c>
      <c r="G61" s="192"/>
      <c r="H61" s="192"/>
      <c r="I61" s="192"/>
      <c r="J61" s="192"/>
      <c r="K61" s="40">
        <v>10.3</v>
      </c>
      <c r="L61" s="132"/>
      <c r="M61" s="29">
        <f t="shared" si="4"/>
        <v>0</v>
      </c>
    </row>
    <row r="62" spans="1:13" s="30" customFormat="1" ht="15.95" hidden="1" customHeight="1">
      <c r="A62" s="24"/>
      <c r="B62" s="64"/>
      <c r="C62" s="25" t="s">
        <v>183</v>
      </c>
      <c r="D62" s="24">
        <v>33074900</v>
      </c>
      <c r="E62" s="62">
        <v>7898559723975</v>
      </c>
      <c r="F62" s="192" t="s">
        <v>132</v>
      </c>
      <c r="G62" s="192"/>
      <c r="H62" s="192"/>
      <c r="I62" s="192"/>
      <c r="J62" s="192"/>
      <c r="K62" s="40">
        <v>10.3</v>
      </c>
      <c r="L62" s="132"/>
      <c r="M62" s="29">
        <f t="shared" si="4"/>
        <v>0</v>
      </c>
    </row>
    <row r="63" spans="1:13" s="30" customFormat="1" ht="15.95" hidden="1" customHeight="1" thickBot="1">
      <c r="A63" s="24"/>
      <c r="B63" s="173"/>
      <c r="C63" s="54" t="s">
        <v>184</v>
      </c>
      <c r="D63" s="55">
        <v>33074900</v>
      </c>
      <c r="E63" s="63">
        <v>7898559723982</v>
      </c>
      <c r="F63" s="209" t="s">
        <v>133</v>
      </c>
      <c r="G63" s="209"/>
      <c r="H63" s="209"/>
      <c r="I63" s="209"/>
      <c r="J63" s="209"/>
      <c r="K63" s="56">
        <v>10.3</v>
      </c>
      <c r="L63" s="133"/>
      <c r="M63" s="57">
        <f t="shared" si="4"/>
        <v>0</v>
      </c>
    </row>
    <row r="64" spans="1:13" s="30" customFormat="1" ht="3.75" hidden="1" customHeight="1" thickBot="1">
      <c r="A64" s="24"/>
      <c r="B64" s="64"/>
      <c r="C64" s="25"/>
      <c r="D64" s="24"/>
      <c r="E64" s="62"/>
      <c r="F64" s="169"/>
      <c r="G64" s="169"/>
      <c r="H64" s="169"/>
      <c r="I64" s="169"/>
      <c r="J64" s="169"/>
      <c r="K64" s="40"/>
      <c r="L64" s="132"/>
      <c r="M64" s="29"/>
    </row>
    <row r="65" spans="1:13" s="30" customFormat="1" ht="45.75" hidden="1" customHeight="1">
      <c r="A65" s="24"/>
      <c r="B65" s="197" t="s">
        <v>657</v>
      </c>
      <c r="C65" s="198"/>
      <c r="D65" s="198"/>
      <c r="E65" s="198"/>
      <c r="F65" s="198"/>
      <c r="G65" s="198"/>
      <c r="H65" s="198"/>
      <c r="I65" s="198"/>
      <c r="J65" s="198"/>
      <c r="K65" s="198"/>
      <c r="L65" s="198"/>
      <c r="M65" s="199"/>
    </row>
    <row r="66" spans="1:13" s="30" customFormat="1" ht="15.95" hidden="1" customHeight="1">
      <c r="A66" s="24"/>
      <c r="B66" s="64"/>
      <c r="C66" s="25"/>
      <c r="D66" s="172"/>
      <c r="E66" s="62"/>
      <c r="F66" s="192"/>
      <c r="G66" s="192"/>
      <c r="H66" s="192"/>
      <c r="I66" s="192"/>
      <c r="J66" s="192"/>
      <c r="K66" s="40"/>
      <c r="L66" s="132"/>
      <c r="M66" s="29"/>
    </row>
    <row r="67" spans="1:13" s="30" customFormat="1" ht="15.95" hidden="1" customHeight="1">
      <c r="A67" s="24"/>
      <c r="B67" s="64"/>
      <c r="C67" s="25"/>
      <c r="D67" s="172"/>
      <c r="E67" s="62"/>
      <c r="F67" s="171"/>
      <c r="G67" s="171"/>
      <c r="H67" s="171"/>
      <c r="I67" s="171"/>
      <c r="J67" s="171"/>
      <c r="K67" s="40"/>
      <c r="L67" s="132"/>
      <c r="M67" s="29"/>
    </row>
    <row r="68" spans="1:13" s="30" customFormat="1" ht="15.95" hidden="1" customHeight="1">
      <c r="A68" s="24"/>
      <c r="B68" s="64"/>
      <c r="C68" s="25" t="s">
        <v>631</v>
      </c>
      <c r="D68" s="172">
        <v>69149000</v>
      </c>
      <c r="E68" s="62">
        <v>7898559725566</v>
      </c>
      <c r="F68" s="192" t="s">
        <v>632</v>
      </c>
      <c r="G68" s="192"/>
      <c r="H68" s="192"/>
      <c r="I68" s="192"/>
      <c r="J68" s="192"/>
      <c r="K68" s="40">
        <v>29.9</v>
      </c>
      <c r="L68" s="132"/>
      <c r="M68" s="29">
        <f>L68*K68</f>
        <v>0</v>
      </c>
    </row>
    <row r="69" spans="1:13" s="30" customFormat="1" ht="15.95" hidden="1" customHeight="1">
      <c r="A69" s="24"/>
      <c r="B69" s="64"/>
      <c r="C69" s="25"/>
      <c r="D69" s="172"/>
      <c r="E69" s="62"/>
      <c r="F69" s="171"/>
      <c r="G69" s="171"/>
      <c r="H69" s="171"/>
      <c r="I69" s="171"/>
      <c r="J69" s="171"/>
      <c r="K69" s="40"/>
      <c r="L69" s="132"/>
      <c r="M69" s="29"/>
    </row>
    <row r="70" spans="1:13" s="30" customFormat="1" ht="15.95" hidden="1" customHeight="1" thickBot="1">
      <c r="A70" s="24"/>
      <c r="B70" s="53"/>
      <c r="C70" s="54"/>
      <c r="D70" s="55"/>
      <c r="E70" s="63"/>
      <c r="F70" s="209"/>
      <c r="G70" s="209"/>
      <c r="H70" s="209"/>
      <c r="I70" s="209"/>
      <c r="J70" s="209"/>
      <c r="K70" s="56"/>
      <c r="L70" s="133"/>
      <c r="M70" s="57"/>
    </row>
    <row r="71" spans="1:13" s="20" customFormat="1" ht="4.5" hidden="1" customHeight="1" thickBot="1">
      <c r="B71" s="19"/>
      <c r="C71" s="19"/>
      <c r="D71" s="48"/>
      <c r="E71" s="58"/>
      <c r="F71" s="58"/>
      <c r="G71" s="58"/>
      <c r="H71" s="58"/>
      <c r="I71" s="58"/>
      <c r="J71" s="58"/>
      <c r="K71" s="58"/>
      <c r="L71" s="46"/>
      <c r="M71" s="59"/>
    </row>
    <row r="72" spans="1:13" s="20" customFormat="1" ht="45" hidden="1">
      <c r="A72" s="19"/>
      <c r="B72" s="197" t="s">
        <v>365</v>
      </c>
      <c r="C72" s="198"/>
      <c r="D72" s="198"/>
      <c r="E72" s="198"/>
      <c r="F72" s="198"/>
      <c r="G72" s="198"/>
      <c r="H72" s="198"/>
      <c r="I72" s="198"/>
      <c r="J72" s="198"/>
      <c r="K72" s="198"/>
      <c r="L72" s="198"/>
      <c r="M72" s="199"/>
    </row>
    <row r="73" spans="1:13" s="30" customFormat="1" ht="15.95" hidden="1" customHeight="1">
      <c r="A73" s="24"/>
      <c r="B73" s="65"/>
      <c r="C73" s="25" t="s">
        <v>394</v>
      </c>
      <c r="D73" s="24">
        <v>33074900</v>
      </c>
      <c r="E73" s="25" t="s">
        <v>27</v>
      </c>
      <c r="F73" s="192" t="s">
        <v>335</v>
      </c>
      <c r="G73" s="192"/>
      <c r="H73" s="192"/>
      <c r="I73" s="192"/>
      <c r="J73" s="192"/>
      <c r="K73" s="40">
        <v>23.3</v>
      </c>
      <c r="L73" s="132"/>
      <c r="M73" s="29">
        <f>L73*K73</f>
        <v>0</v>
      </c>
    </row>
    <row r="74" spans="1:13" s="30" customFormat="1" ht="15.95" hidden="1" customHeight="1">
      <c r="A74" s="24"/>
      <c r="B74" s="65"/>
      <c r="C74" s="25" t="s">
        <v>336</v>
      </c>
      <c r="D74" s="24">
        <v>33074900</v>
      </c>
      <c r="E74" s="25" t="s">
        <v>337</v>
      </c>
      <c r="F74" s="192" t="s">
        <v>338</v>
      </c>
      <c r="G74" s="192"/>
      <c r="H74" s="192"/>
      <c r="I74" s="192"/>
      <c r="J74" s="192"/>
      <c r="K74" s="40">
        <v>23.3</v>
      </c>
      <c r="L74" s="132"/>
      <c r="M74" s="29">
        <f>L74*K74</f>
        <v>0</v>
      </c>
    </row>
    <row r="75" spans="1:13" s="30" customFormat="1" ht="15.95" hidden="1" customHeight="1" thickBot="1">
      <c r="A75" s="24"/>
      <c r="B75" s="65"/>
      <c r="C75" s="25" t="s">
        <v>339</v>
      </c>
      <c r="D75" s="24">
        <v>33074900</v>
      </c>
      <c r="E75" s="25" t="s">
        <v>340</v>
      </c>
      <c r="F75" s="192" t="s">
        <v>341</v>
      </c>
      <c r="G75" s="192"/>
      <c r="H75" s="192"/>
      <c r="I75" s="192"/>
      <c r="J75" s="192"/>
      <c r="K75" s="40">
        <v>23.3</v>
      </c>
      <c r="L75" s="132"/>
      <c r="M75" s="29">
        <f>L75*K75</f>
        <v>0</v>
      </c>
    </row>
    <row r="76" spans="1:13" s="30" customFormat="1" ht="15.95" hidden="1" customHeight="1" thickBot="1">
      <c r="A76" s="24"/>
      <c r="B76" s="21"/>
      <c r="C76" s="19"/>
      <c r="D76" s="48"/>
      <c r="E76" s="46"/>
      <c r="F76" s="46"/>
      <c r="G76" s="46"/>
      <c r="H76" s="206" t="s">
        <v>265</v>
      </c>
      <c r="I76" s="206"/>
      <c r="J76" s="206"/>
      <c r="K76" s="206"/>
      <c r="L76" s="35">
        <f>SUM(L73:L75)/30</f>
        <v>0</v>
      </c>
      <c r="M76" s="49"/>
    </row>
    <row r="77" spans="1:13" s="30" customFormat="1" ht="15.95" hidden="1" customHeight="1">
      <c r="A77" s="24"/>
      <c r="B77" s="65"/>
      <c r="C77" s="66"/>
      <c r="D77" s="66"/>
      <c r="E77" s="66"/>
      <c r="F77" s="66"/>
      <c r="G77" s="66"/>
      <c r="H77" s="66"/>
      <c r="I77" s="66"/>
      <c r="J77" s="66"/>
      <c r="K77" s="66"/>
      <c r="L77" s="66"/>
      <c r="M77" s="67"/>
    </row>
    <row r="78" spans="1:13" s="30" customFormat="1" ht="20.25" hidden="1">
      <c r="A78" s="24"/>
      <c r="B78" s="47"/>
      <c r="C78" s="24"/>
      <c r="D78" s="193" t="s">
        <v>271</v>
      </c>
      <c r="E78" s="193"/>
      <c r="F78" s="193"/>
      <c r="G78" s="193"/>
      <c r="H78" s="193"/>
      <c r="I78" s="193"/>
      <c r="J78" s="193"/>
      <c r="K78" s="193"/>
      <c r="L78" s="193"/>
      <c r="M78" s="194"/>
    </row>
    <row r="79" spans="1:13" s="30" customFormat="1" ht="15.95" hidden="1" customHeight="1">
      <c r="A79" s="24"/>
      <c r="B79" s="65"/>
      <c r="C79" s="25" t="s">
        <v>551</v>
      </c>
      <c r="D79" s="24">
        <v>33074900</v>
      </c>
      <c r="E79" s="25" t="s">
        <v>27</v>
      </c>
      <c r="F79" s="192" t="s">
        <v>342</v>
      </c>
      <c r="G79" s="192"/>
      <c r="H79" s="192"/>
      <c r="I79" s="192"/>
      <c r="J79" s="192"/>
      <c r="K79" s="40">
        <v>17.5</v>
      </c>
      <c r="L79" s="132"/>
      <c r="M79" s="29">
        <f>L79*K79</f>
        <v>0</v>
      </c>
    </row>
    <row r="80" spans="1:13" s="30" customFormat="1" ht="15.95" hidden="1" customHeight="1">
      <c r="A80" s="24"/>
      <c r="B80" s="65"/>
      <c r="C80" s="25" t="s">
        <v>343</v>
      </c>
      <c r="D80" s="24">
        <v>33074900</v>
      </c>
      <c r="E80" s="25" t="s">
        <v>337</v>
      </c>
      <c r="F80" s="192" t="s">
        <v>344</v>
      </c>
      <c r="G80" s="192"/>
      <c r="H80" s="192"/>
      <c r="I80" s="192"/>
      <c r="J80" s="192"/>
      <c r="K80" s="40">
        <v>17.5</v>
      </c>
      <c r="L80" s="132"/>
      <c r="M80" s="29">
        <f>L80*K80</f>
        <v>0</v>
      </c>
    </row>
    <row r="81" spans="1:13" s="30" customFormat="1" ht="15.95" hidden="1" customHeight="1" thickBot="1">
      <c r="A81" s="24"/>
      <c r="B81" s="68"/>
      <c r="C81" s="54" t="s">
        <v>345</v>
      </c>
      <c r="D81" s="55">
        <v>33074900</v>
      </c>
      <c r="E81" s="54" t="s">
        <v>340</v>
      </c>
      <c r="F81" s="209" t="s">
        <v>346</v>
      </c>
      <c r="G81" s="209"/>
      <c r="H81" s="209"/>
      <c r="I81" s="209"/>
      <c r="J81" s="209"/>
      <c r="K81" s="56">
        <v>17.5</v>
      </c>
      <c r="L81" s="133"/>
      <c r="M81" s="57">
        <f>L81*K81</f>
        <v>0</v>
      </c>
    </row>
    <row r="82" spans="1:13" s="20" customFormat="1" ht="4.5" hidden="1" customHeight="1" thickBot="1">
      <c r="B82" s="19"/>
      <c r="C82" s="19"/>
      <c r="D82" s="48"/>
      <c r="E82" s="58"/>
      <c r="F82" s="58"/>
      <c r="G82" s="58"/>
      <c r="H82" s="58"/>
      <c r="I82" s="58"/>
      <c r="J82" s="58"/>
      <c r="K82" s="58"/>
      <c r="L82" s="46"/>
      <c r="M82" s="59"/>
    </row>
    <row r="83" spans="1:13" s="20" customFormat="1" ht="45" hidden="1" customHeight="1">
      <c r="A83" s="19"/>
      <c r="B83" s="197" t="s">
        <v>333</v>
      </c>
      <c r="C83" s="198"/>
      <c r="D83" s="198"/>
      <c r="E83" s="198"/>
      <c r="F83" s="198"/>
      <c r="G83" s="198"/>
      <c r="H83" s="198"/>
      <c r="I83" s="198"/>
      <c r="J83" s="198"/>
      <c r="K83" s="198"/>
      <c r="L83" s="198"/>
      <c r="M83" s="199"/>
    </row>
    <row r="84" spans="1:13" s="30" customFormat="1" ht="15.95" hidden="1" customHeight="1">
      <c r="A84" s="24"/>
      <c r="B84" s="65"/>
      <c r="C84" s="25" t="s">
        <v>250</v>
      </c>
      <c r="D84" s="24">
        <v>33074900</v>
      </c>
      <c r="E84" s="25" t="s">
        <v>251</v>
      </c>
      <c r="F84" s="192" t="s">
        <v>252</v>
      </c>
      <c r="G84" s="192"/>
      <c r="H84" s="192"/>
      <c r="I84" s="192"/>
      <c r="J84" s="192"/>
      <c r="K84" s="40">
        <v>17.399999999999999</v>
      </c>
      <c r="L84" s="132"/>
      <c r="M84" s="29">
        <f>L84*K84</f>
        <v>0</v>
      </c>
    </row>
    <row r="85" spans="1:13" s="30" customFormat="1" ht="15.95" hidden="1" customHeight="1">
      <c r="A85" s="24"/>
      <c r="B85" s="65"/>
      <c r="C85" s="25" t="s">
        <v>255</v>
      </c>
      <c r="D85" s="24">
        <v>33074900</v>
      </c>
      <c r="E85" s="25" t="s">
        <v>256</v>
      </c>
      <c r="F85" s="192" t="s">
        <v>253</v>
      </c>
      <c r="G85" s="192"/>
      <c r="H85" s="192"/>
      <c r="I85" s="192"/>
      <c r="J85" s="192"/>
      <c r="K85" s="40">
        <v>17.399999999999999</v>
      </c>
      <c r="L85" s="132"/>
      <c r="M85" s="29">
        <f>L85*K85</f>
        <v>0</v>
      </c>
    </row>
    <row r="86" spans="1:13" s="30" customFormat="1" ht="15.95" hidden="1" customHeight="1">
      <c r="A86" s="24"/>
      <c r="B86" s="65"/>
      <c r="C86" s="25" t="s">
        <v>257</v>
      </c>
      <c r="D86" s="24">
        <v>33074900</v>
      </c>
      <c r="E86" s="25" t="s">
        <v>258</v>
      </c>
      <c r="F86" s="192" t="s">
        <v>254</v>
      </c>
      <c r="G86" s="192"/>
      <c r="H86" s="192"/>
      <c r="I86" s="192"/>
      <c r="J86" s="192"/>
      <c r="K86" s="40">
        <v>17.399999999999999</v>
      </c>
      <c r="L86" s="132"/>
      <c r="M86" s="29">
        <f>L86*K86</f>
        <v>0</v>
      </c>
    </row>
    <row r="87" spans="1:13" s="30" customFormat="1" ht="15.95" hidden="1" customHeight="1">
      <c r="A87" s="24"/>
      <c r="B87" s="65"/>
      <c r="C87" s="25"/>
      <c r="D87" s="24"/>
      <c r="E87" s="20"/>
      <c r="F87" s="39"/>
      <c r="G87" s="39"/>
      <c r="H87" s="39"/>
      <c r="I87" s="39"/>
      <c r="J87" s="39"/>
      <c r="K87" s="40"/>
      <c r="L87" s="24"/>
      <c r="M87" s="29"/>
    </row>
    <row r="88" spans="1:13" s="72" customFormat="1" ht="20.25" hidden="1">
      <c r="A88" s="69"/>
      <c r="B88" s="70"/>
      <c r="C88" s="71"/>
      <c r="D88" s="193" t="s">
        <v>285</v>
      </c>
      <c r="E88" s="193"/>
      <c r="F88" s="193"/>
      <c r="G88" s="193"/>
      <c r="H88" s="193"/>
      <c r="I88" s="193"/>
      <c r="J88" s="193"/>
      <c r="K88" s="193"/>
      <c r="L88" s="193"/>
      <c r="M88" s="194"/>
    </row>
    <row r="89" spans="1:13" s="30" customFormat="1" ht="15.95" hidden="1" customHeight="1">
      <c r="A89" s="24"/>
      <c r="B89" s="65"/>
      <c r="C89" s="25" t="s">
        <v>422</v>
      </c>
      <c r="D89" s="24">
        <v>33074900</v>
      </c>
      <c r="E89" s="25" t="s">
        <v>251</v>
      </c>
      <c r="F89" s="192" t="s">
        <v>261</v>
      </c>
      <c r="G89" s="192"/>
      <c r="H89" s="192"/>
      <c r="I89" s="192"/>
      <c r="J89" s="192"/>
      <c r="K89" s="40">
        <v>13.05</v>
      </c>
      <c r="L89" s="132"/>
      <c r="M89" s="29">
        <f>L89*K89</f>
        <v>0</v>
      </c>
    </row>
    <row r="90" spans="1:13" s="30" customFormat="1" ht="15.95" hidden="1" customHeight="1">
      <c r="A90" s="24"/>
      <c r="B90" s="65"/>
      <c r="C90" s="25" t="s">
        <v>423</v>
      </c>
      <c r="D90" s="24">
        <v>33074900</v>
      </c>
      <c r="E90" s="25" t="s">
        <v>256</v>
      </c>
      <c r="F90" s="192" t="s">
        <v>262</v>
      </c>
      <c r="G90" s="192"/>
      <c r="H90" s="192"/>
      <c r="I90" s="192"/>
      <c r="J90" s="192"/>
      <c r="K90" s="40">
        <v>13.05</v>
      </c>
      <c r="L90" s="132"/>
      <c r="M90" s="29">
        <f>L90*K90</f>
        <v>0</v>
      </c>
    </row>
    <row r="91" spans="1:13" s="30" customFormat="1" ht="15.95" hidden="1" customHeight="1" thickBot="1">
      <c r="A91" s="24"/>
      <c r="B91" s="65"/>
      <c r="C91" s="25" t="s">
        <v>424</v>
      </c>
      <c r="D91" s="24">
        <v>33074900</v>
      </c>
      <c r="E91" s="25" t="s">
        <v>258</v>
      </c>
      <c r="F91" s="192" t="s">
        <v>263</v>
      </c>
      <c r="G91" s="192"/>
      <c r="H91" s="192"/>
      <c r="I91" s="192"/>
      <c r="J91" s="192"/>
      <c r="K91" s="40">
        <v>13.05</v>
      </c>
      <c r="L91" s="132"/>
      <c r="M91" s="29">
        <f>L91*K91</f>
        <v>0</v>
      </c>
    </row>
    <row r="92" spans="1:13" s="20" customFormat="1" ht="15.95" hidden="1" customHeight="1" thickBot="1">
      <c r="A92" s="19"/>
      <c r="B92" s="73"/>
      <c r="C92" s="74"/>
      <c r="D92" s="75"/>
      <c r="E92" s="76"/>
      <c r="F92" s="76"/>
      <c r="G92" s="76"/>
      <c r="H92" s="246" t="s">
        <v>264</v>
      </c>
      <c r="I92" s="246"/>
      <c r="J92" s="246"/>
      <c r="K92" s="246"/>
      <c r="L92" s="35">
        <f>SUM(L84:L86)/25</f>
        <v>0</v>
      </c>
      <c r="M92" s="77"/>
    </row>
    <row r="93" spans="1:13" s="20" customFormat="1" ht="4.5" hidden="1" customHeight="1" thickBot="1">
      <c r="B93" s="19"/>
      <c r="C93" s="19"/>
      <c r="D93" s="48"/>
      <c r="E93" s="58"/>
      <c r="F93" s="58"/>
      <c r="G93" s="58"/>
      <c r="H93" s="58"/>
      <c r="I93" s="58"/>
      <c r="J93" s="58"/>
      <c r="K93" s="58"/>
      <c r="L93" s="46"/>
      <c r="M93" s="59"/>
    </row>
    <row r="94" spans="1:13" s="20" customFormat="1" ht="44.25" hidden="1">
      <c r="A94" s="19"/>
      <c r="B94" s="255" t="s">
        <v>405</v>
      </c>
      <c r="C94" s="256"/>
      <c r="D94" s="256"/>
      <c r="E94" s="256"/>
      <c r="F94" s="256"/>
      <c r="G94" s="256"/>
      <c r="H94" s="256"/>
      <c r="I94" s="256"/>
      <c r="J94" s="256"/>
      <c r="K94" s="256"/>
      <c r="L94" s="256"/>
      <c r="M94" s="257"/>
    </row>
    <row r="95" spans="1:13" s="20" customFormat="1" ht="15.95" hidden="1" customHeight="1">
      <c r="A95" s="19"/>
      <c r="B95" s="65"/>
      <c r="C95" s="25" t="s">
        <v>412</v>
      </c>
      <c r="D95" s="24">
        <v>33074900</v>
      </c>
      <c r="E95" s="78">
        <v>7898559725047</v>
      </c>
      <c r="F95" s="192" t="s">
        <v>406</v>
      </c>
      <c r="G95" s="196"/>
      <c r="H95" s="196"/>
      <c r="I95" s="196"/>
      <c r="J95" s="196"/>
      <c r="K95" s="61">
        <v>16.600000000000001</v>
      </c>
      <c r="L95" s="132"/>
      <c r="M95" s="29">
        <f>K95*L95</f>
        <v>0</v>
      </c>
    </row>
    <row r="96" spans="1:13" s="20" customFormat="1" ht="15.95" hidden="1" customHeight="1">
      <c r="A96" s="19"/>
      <c r="B96" s="65"/>
      <c r="C96" s="25" t="s">
        <v>413</v>
      </c>
      <c r="D96" s="24">
        <v>33074900</v>
      </c>
      <c r="E96" s="78">
        <v>7898559725054</v>
      </c>
      <c r="F96" s="192" t="s">
        <v>641</v>
      </c>
      <c r="G96" s="196"/>
      <c r="H96" s="196"/>
      <c r="I96" s="196"/>
      <c r="J96" s="196"/>
      <c r="K96" s="61">
        <v>22.8</v>
      </c>
      <c r="L96" s="132"/>
      <c r="M96" s="29">
        <f>K96*L96</f>
        <v>0</v>
      </c>
    </row>
    <row r="97" spans="1:13" s="20" customFormat="1" ht="15.95" hidden="1" customHeight="1" thickBot="1">
      <c r="A97" s="19"/>
      <c r="B97" s="65"/>
      <c r="C97" s="25" t="s">
        <v>414</v>
      </c>
      <c r="D97" s="24">
        <v>33074900</v>
      </c>
      <c r="E97" s="78">
        <v>7898559725078</v>
      </c>
      <c r="F97" s="192" t="s">
        <v>407</v>
      </c>
      <c r="G97" s="196"/>
      <c r="H97" s="196"/>
      <c r="I97" s="196"/>
      <c r="J97" s="196"/>
      <c r="K97" s="61">
        <v>23.3</v>
      </c>
      <c r="L97" s="132"/>
      <c r="M97" s="29">
        <f>K97*L97</f>
        <v>0</v>
      </c>
    </row>
    <row r="98" spans="1:13" s="20" customFormat="1" ht="15.95" hidden="1" customHeight="1" thickBot="1">
      <c r="A98" s="19"/>
      <c r="B98" s="65"/>
      <c r="C98" s="25"/>
      <c r="D98" s="24"/>
      <c r="E98" s="78"/>
      <c r="F98" s="39"/>
      <c r="G98" s="206" t="s">
        <v>418</v>
      </c>
      <c r="H98" s="206"/>
      <c r="I98" s="206"/>
      <c r="J98" s="206"/>
      <c r="K98" s="208"/>
      <c r="L98" s="35">
        <f>SUM(L95)/30</f>
        <v>0</v>
      </c>
      <c r="M98" s="29"/>
    </row>
    <row r="99" spans="1:13" s="20" customFormat="1" ht="15.95" hidden="1" customHeight="1" thickBot="1">
      <c r="A99" s="19"/>
      <c r="B99" s="65"/>
      <c r="C99" s="25"/>
      <c r="D99" s="24"/>
      <c r="E99" s="78"/>
      <c r="F99" s="39"/>
      <c r="G99" s="206" t="s">
        <v>419</v>
      </c>
      <c r="H99" s="206"/>
      <c r="I99" s="206"/>
      <c r="J99" s="206"/>
      <c r="K99" s="208"/>
      <c r="L99" s="35">
        <f>SUM(L97)/30</f>
        <v>0</v>
      </c>
      <c r="M99" s="29"/>
    </row>
    <row r="100" spans="1:13" s="20" customFormat="1" ht="20.25" hidden="1">
      <c r="A100" s="19"/>
      <c r="B100" s="65"/>
      <c r="C100" s="25"/>
      <c r="D100" s="193" t="s">
        <v>415</v>
      </c>
      <c r="E100" s="193"/>
      <c r="F100" s="193"/>
      <c r="G100" s="193"/>
      <c r="H100" s="193"/>
      <c r="I100" s="193"/>
      <c r="J100" s="193"/>
      <c r="K100" s="193"/>
      <c r="L100" s="193"/>
      <c r="M100" s="194"/>
    </row>
    <row r="101" spans="1:13" s="20" customFormat="1" ht="15.95" hidden="1" customHeight="1">
      <c r="A101" s="19"/>
      <c r="B101" s="65"/>
      <c r="C101" s="25" t="s">
        <v>420</v>
      </c>
      <c r="D101" s="24">
        <v>33074900</v>
      </c>
      <c r="E101" s="78">
        <v>7898559725047</v>
      </c>
      <c r="F101" s="192" t="s">
        <v>416</v>
      </c>
      <c r="G101" s="192"/>
      <c r="H101" s="192"/>
      <c r="I101" s="192"/>
      <c r="J101" s="192"/>
      <c r="K101" s="40">
        <v>12.45</v>
      </c>
      <c r="L101" s="132"/>
      <c r="M101" s="29">
        <f>L101*K101</f>
        <v>0</v>
      </c>
    </row>
    <row r="102" spans="1:13" s="20" customFormat="1" ht="15.95" hidden="1" customHeight="1" thickBot="1">
      <c r="A102" s="19"/>
      <c r="B102" s="68"/>
      <c r="C102" s="54" t="s">
        <v>421</v>
      </c>
      <c r="D102" s="55">
        <v>33074900</v>
      </c>
      <c r="E102" s="80">
        <v>7898559725078</v>
      </c>
      <c r="F102" s="209" t="s">
        <v>417</v>
      </c>
      <c r="G102" s="234"/>
      <c r="H102" s="234"/>
      <c r="I102" s="234"/>
      <c r="J102" s="234"/>
      <c r="K102" s="81">
        <v>17.5</v>
      </c>
      <c r="L102" s="133"/>
      <c r="M102" s="57">
        <f>L102*K102</f>
        <v>0</v>
      </c>
    </row>
    <row r="103" spans="1:13" s="20" customFormat="1" ht="4.5" hidden="1" customHeight="1" thickBot="1">
      <c r="B103" s="19"/>
      <c r="C103" s="19"/>
      <c r="D103" s="48"/>
      <c r="E103" s="58"/>
      <c r="F103" s="58"/>
      <c r="G103" s="58"/>
      <c r="H103" s="58"/>
      <c r="I103" s="58"/>
      <c r="J103" s="58"/>
      <c r="K103" s="58"/>
      <c r="L103" s="46"/>
      <c r="M103" s="59"/>
    </row>
    <row r="104" spans="1:13" s="20" customFormat="1" ht="45" hidden="1">
      <c r="A104" s="19"/>
      <c r="B104" s="197" t="s">
        <v>512</v>
      </c>
      <c r="C104" s="198"/>
      <c r="D104" s="198"/>
      <c r="E104" s="198"/>
      <c r="F104" s="198"/>
      <c r="G104" s="198"/>
      <c r="H104" s="198"/>
      <c r="I104" s="198"/>
      <c r="J104" s="198"/>
      <c r="K104" s="198"/>
      <c r="L104" s="198"/>
      <c r="M104" s="199"/>
    </row>
    <row r="105" spans="1:13" s="20" customFormat="1" ht="28.5" hidden="1" customHeight="1">
      <c r="A105" s="19"/>
      <c r="B105" s="83"/>
      <c r="C105" s="84"/>
      <c r="D105" s="200" t="s">
        <v>572</v>
      </c>
      <c r="E105" s="200"/>
      <c r="F105" s="200"/>
      <c r="G105" s="200"/>
      <c r="H105" s="200"/>
      <c r="I105" s="200"/>
      <c r="J105" s="200"/>
      <c r="K105" s="200"/>
      <c r="L105" s="200"/>
      <c r="M105" s="201"/>
    </row>
    <row r="106" spans="1:13" s="30" customFormat="1" ht="15.95" hidden="1" customHeight="1">
      <c r="A106" s="24"/>
      <c r="B106" s="65"/>
      <c r="C106" s="25" t="s">
        <v>191</v>
      </c>
      <c r="D106" s="24">
        <v>33049910</v>
      </c>
      <c r="E106" s="25" t="s">
        <v>28</v>
      </c>
      <c r="F106" s="192" t="s">
        <v>568</v>
      </c>
      <c r="G106" s="192"/>
      <c r="H106" s="192"/>
      <c r="I106" s="192"/>
      <c r="J106" s="192"/>
      <c r="K106" s="40">
        <v>15</v>
      </c>
      <c r="L106" s="132"/>
      <c r="M106" s="29">
        <f>L106*K106</f>
        <v>0</v>
      </c>
    </row>
    <row r="107" spans="1:13" s="30" customFormat="1" ht="15.95" hidden="1" customHeight="1">
      <c r="A107" s="24"/>
      <c r="B107" s="65"/>
      <c r="C107" s="25" t="s">
        <v>193</v>
      </c>
      <c r="D107" s="24">
        <v>33049910</v>
      </c>
      <c r="E107" s="25" t="s">
        <v>30</v>
      </c>
      <c r="F107" s="192" t="s">
        <v>569</v>
      </c>
      <c r="G107" s="192"/>
      <c r="H107" s="192"/>
      <c r="I107" s="192"/>
      <c r="J107" s="192"/>
      <c r="K107" s="40">
        <v>15</v>
      </c>
      <c r="L107" s="132"/>
      <c r="M107" s="29">
        <f>L107*K107</f>
        <v>0</v>
      </c>
    </row>
    <row r="108" spans="1:13" s="30" customFormat="1" ht="15.95" hidden="1" customHeight="1">
      <c r="A108" s="24"/>
      <c r="B108" s="65"/>
      <c r="C108" s="25" t="s">
        <v>194</v>
      </c>
      <c r="D108" s="24">
        <v>33049910</v>
      </c>
      <c r="E108" s="25" t="s">
        <v>31</v>
      </c>
      <c r="F108" s="192" t="s">
        <v>570</v>
      </c>
      <c r="G108" s="192"/>
      <c r="H108" s="192"/>
      <c r="I108" s="192"/>
      <c r="J108" s="192"/>
      <c r="K108" s="40">
        <v>15</v>
      </c>
      <c r="L108" s="132"/>
      <c r="M108" s="29">
        <f>L108*K108</f>
        <v>0</v>
      </c>
    </row>
    <row r="109" spans="1:13" s="30" customFormat="1" ht="15.95" hidden="1" customHeight="1" thickBot="1">
      <c r="A109" s="24"/>
      <c r="B109" s="65"/>
      <c r="C109" s="25" t="s">
        <v>195</v>
      </c>
      <c r="D109" s="24">
        <v>33049910</v>
      </c>
      <c r="E109" s="25" t="s">
        <v>32</v>
      </c>
      <c r="F109" s="192" t="s">
        <v>571</v>
      </c>
      <c r="G109" s="192"/>
      <c r="H109" s="192"/>
      <c r="I109" s="192"/>
      <c r="J109" s="192"/>
      <c r="K109" s="40">
        <v>15</v>
      </c>
      <c r="L109" s="132"/>
      <c r="M109" s="29">
        <f>L109*K109</f>
        <v>0</v>
      </c>
    </row>
    <row r="110" spans="1:13" s="30" customFormat="1" ht="15.95" hidden="1" customHeight="1" thickBot="1">
      <c r="A110" s="24"/>
      <c r="B110" s="65"/>
      <c r="C110" s="24"/>
      <c r="D110" s="24"/>
      <c r="E110" s="25"/>
      <c r="F110" s="39"/>
      <c r="G110" s="39"/>
      <c r="H110" s="206" t="s">
        <v>272</v>
      </c>
      <c r="I110" s="206"/>
      <c r="J110" s="206"/>
      <c r="K110" s="208"/>
      <c r="L110" s="35">
        <f>SUM(L106:L109)/20</f>
        <v>0</v>
      </c>
      <c r="M110" s="29"/>
    </row>
    <row r="111" spans="1:13" s="30" customFormat="1" ht="15.95" hidden="1" customHeight="1">
      <c r="A111" s="24"/>
      <c r="B111" s="65"/>
      <c r="C111" s="24"/>
      <c r="D111" s="24"/>
      <c r="E111" s="25"/>
      <c r="F111" s="39"/>
      <c r="G111" s="39"/>
      <c r="H111" s="39"/>
      <c r="I111" s="39"/>
      <c r="J111" s="39"/>
      <c r="K111" s="40"/>
      <c r="L111" s="69"/>
      <c r="M111" s="29"/>
    </row>
    <row r="112" spans="1:13" s="30" customFormat="1" ht="20.25" hidden="1">
      <c r="A112" s="24"/>
      <c r="B112" s="65"/>
      <c r="C112" s="24"/>
      <c r="D112" s="193" t="s">
        <v>573</v>
      </c>
      <c r="E112" s="193"/>
      <c r="F112" s="193"/>
      <c r="G112" s="193"/>
      <c r="H112" s="193"/>
      <c r="I112" s="193"/>
      <c r="J112" s="193"/>
      <c r="K112" s="193"/>
      <c r="L112" s="193"/>
      <c r="M112" s="194"/>
    </row>
    <row r="113" spans="1:13" s="30" customFormat="1" ht="15.95" hidden="1" customHeight="1">
      <c r="A113" s="24"/>
      <c r="B113" s="65"/>
      <c r="C113" s="25" t="s">
        <v>196</v>
      </c>
      <c r="D113" s="24">
        <v>33049910</v>
      </c>
      <c r="E113" s="25" t="s">
        <v>34</v>
      </c>
      <c r="F113" s="192" t="s">
        <v>564</v>
      </c>
      <c r="G113" s="192"/>
      <c r="H113" s="192"/>
      <c r="I113" s="192"/>
      <c r="J113" s="192"/>
      <c r="K113" s="40">
        <v>7.8</v>
      </c>
      <c r="L113" s="132"/>
      <c r="M113" s="29">
        <f>L113*K113</f>
        <v>0</v>
      </c>
    </row>
    <row r="114" spans="1:13" s="30" customFormat="1" ht="15.95" hidden="1" customHeight="1">
      <c r="A114" s="24"/>
      <c r="B114" s="65"/>
      <c r="C114" s="25" t="s">
        <v>197</v>
      </c>
      <c r="D114" s="24">
        <v>33049910</v>
      </c>
      <c r="E114" s="25" t="s">
        <v>35</v>
      </c>
      <c r="F114" s="192" t="s">
        <v>565</v>
      </c>
      <c r="G114" s="192"/>
      <c r="H114" s="192"/>
      <c r="I114" s="192"/>
      <c r="J114" s="192"/>
      <c r="K114" s="40">
        <v>7.8</v>
      </c>
      <c r="L114" s="132"/>
      <c r="M114" s="29">
        <f>L114*K114</f>
        <v>0</v>
      </c>
    </row>
    <row r="115" spans="1:13" s="30" customFormat="1" ht="15.95" hidden="1" customHeight="1">
      <c r="A115" s="24"/>
      <c r="B115" s="65"/>
      <c r="C115" s="25" t="s">
        <v>198</v>
      </c>
      <c r="D115" s="24">
        <v>33049910</v>
      </c>
      <c r="E115" s="25" t="s">
        <v>36</v>
      </c>
      <c r="F115" s="192" t="s">
        <v>566</v>
      </c>
      <c r="G115" s="192"/>
      <c r="H115" s="192"/>
      <c r="I115" s="192"/>
      <c r="J115" s="192"/>
      <c r="K115" s="40">
        <v>7.8</v>
      </c>
      <c r="L115" s="132"/>
      <c r="M115" s="29">
        <f>L115*K115</f>
        <v>0</v>
      </c>
    </row>
    <row r="116" spans="1:13" s="30" customFormat="1" ht="15.95" hidden="1" customHeight="1" thickBot="1">
      <c r="A116" s="24"/>
      <c r="B116" s="65"/>
      <c r="C116" s="25" t="s">
        <v>199</v>
      </c>
      <c r="D116" s="24">
        <v>33049910</v>
      </c>
      <c r="E116" s="25" t="s">
        <v>37</v>
      </c>
      <c r="F116" s="192" t="s">
        <v>567</v>
      </c>
      <c r="G116" s="192"/>
      <c r="H116" s="192"/>
      <c r="I116" s="192"/>
      <c r="J116" s="192"/>
      <c r="K116" s="40">
        <v>7.8</v>
      </c>
      <c r="L116" s="132"/>
      <c r="M116" s="29">
        <f>L116*K116</f>
        <v>0</v>
      </c>
    </row>
    <row r="117" spans="1:13" s="30" customFormat="1" ht="15.95" hidden="1" customHeight="1" thickBot="1">
      <c r="A117" s="24"/>
      <c r="B117" s="65"/>
      <c r="C117" s="24"/>
      <c r="D117" s="48"/>
      <c r="E117" s="46"/>
      <c r="F117" s="46"/>
      <c r="G117" s="46"/>
      <c r="H117" s="206" t="s">
        <v>273</v>
      </c>
      <c r="I117" s="206"/>
      <c r="J117" s="206"/>
      <c r="K117" s="206"/>
      <c r="L117" s="35">
        <f>SUM(L113:L116)/36</f>
        <v>0</v>
      </c>
      <c r="M117" s="49"/>
    </row>
    <row r="118" spans="1:13" s="30" customFormat="1" ht="15.95" hidden="1" customHeight="1">
      <c r="A118" s="24"/>
      <c r="B118" s="65"/>
      <c r="C118" s="24"/>
      <c r="D118" s="24"/>
      <c r="E118" s="25"/>
      <c r="F118" s="39"/>
      <c r="G118" s="39"/>
      <c r="H118" s="39"/>
      <c r="I118" s="39"/>
      <c r="J118" s="39"/>
      <c r="K118" s="40"/>
      <c r="L118" s="69"/>
      <c r="M118" s="29"/>
    </row>
    <row r="119" spans="1:13" s="30" customFormat="1" ht="20.25" hidden="1">
      <c r="A119" s="24"/>
      <c r="B119" s="65"/>
      <c r="C119" s="24"/>
      <c r="D119" s="193" t="s">
        <v>284</v>
      </c>
      <c r="E119" s="193"/>
      <c r="F119" s="193"/>
      <c r="G119" s="193"/>
      <c r="H119" s="193"/>
      <c r="I119" s="193"/>
      <c r="J119" s="193"/>
      <c r="K119" s="193"/>
      <c r="L119" s="193"/>
      <c r="M119" s="194"/>
    </row>
    <row r="120" spans="1:13" s="30" customFormat="1" ht="15.95" hidden="1" customHeight="1">
      <c r="A120" s="24"/>
      <c r="B120" s="65"/>
      <c r="C120" s="25" t="s">
        <v>200</v>
      </c>
      <c r="D120" s="24">
        <v>33049910</v>
      </c>
      <c r="E120" s="25" t="s">
        <v>28</v>
      </c>
      <c r="F120" s="192" t="s">
        <v>560</v>
      </c>
      <c r="G120" s="192"/>
      <c r="H120" s="192"/>
      <c r="I120" s="192"/>
      <c r="J120" s="192"/>
      <c r="K120" s="40">
        <v>11.25</v>
      </c>
      <c r="L120" s="132"/>
      <c r="M120" s="29">
        <f>L120*K120</f>
        <v>0</v>
      </c>
    </row>
    <row r="121" spans="1:13" s="30" customFormat="1" ht="15.95" hidden="1" customHeight="1">
      <c r="A121" s="24"/>
      <c r="B121" s="65"/>
      <c r="C121" s="25" t="s">
        <v>202</v>
      </c>
      <c r="D121" s="24">
        <v>33049910</v>
      </c>
      <c r="E121" s="25" t="s">
        <v>30</v>
      </c>
      <c r="F121" s="192" t="s">
        <v>561</v>
      </c>
      <c r="G121" s="192"/>
      <c r="H121" s="192"/>
      <c r="I121" s="192"/>
      <c r="J121" s="192"/>
      <c r="K121" s="40">
        <v>11.25</v>
      </c>
      <c r="L121" s="132"/>
      <c r="M121" s="29">
        <f>L121*K121</f>
        <v>0</v>
      </c>
    </row>
    <row r="122" spans="1:13" s="30" customFormat="1" ht="15.95" hidden="1" customHeight="1">
      <c r="A122" s="24"/>
      <c r="B122" s="65"/>
      <c r="C122" s="25" t="s">
        <v>203</v>
      </c>
      <c r="D122" s="24">
        <v>33049910</v>
      </c>
      <c r="E122" s="25" t="s">
        <v>31</v>
      </c>
      <c r="F122" s="192" t="s">
        <v>562</v>
      </c>
      <c r="G122" s="192"/>
      <c r="H122" s="192"/>
      <c r="I122" s="192"/>
      <c r="J122" s="192"/>
      <c r="K122" s="40">
        <v>11.25</v>
      </c>
      <c r="L122" s="132"/>
      <c r="M122" s="29">
        <f>L122*K122</f>
        <v>0</v>
      </c>
    </row>
    <row r="123" spans="1:13" s="30" customFormat="1" ht="15.95" hidden="1" customHeight="1">
      <c r="A123" s="24"/>
      <c r="B123" s="65"/>
      <c r="C123" s="25" t="s">
        <v>204</v>
      </c>
      <c r="D123" s="24">
        <v>33049910</v>
      </c>
      <c r="E123" s="25" t="s">
        <v>32</v>
      </c>
      <c r="F123" s="192" t="s">
        <v>563</v>
      </c>
      <c r="G123" s="192"/>
      <c r="H123" s="192"/>
      <c r="I123" s="192"/>
      <c r="J123" s="192"/>
      <c r="K123" s="40">
        <v>11.25</v>
      </c>
      <c r="L123" s="132"/>
      <c r="M123" s="29">
        <f>L123*K123</f>
        <v>0</v>
      </c>
    </row>
    <row r="124" spans="1:13" s="30" customFormat="1" ht="15.95" hidden="1" customHeight="1">
      <c r="A124" s="24"/>
      <c r="B124" s="47"/>
      <c r="C124" s="24"/>
      <c r="D124" s="66"/>
      <c r="E124" s="66"/>
      <c r="F124" s="66"/>
      <c r="G124" s="66"/>
      <c r="H124" s="66"/>
      <c r="I124" s="66"/>
      <c r="J124" s="66"/>
      <c r="K124" s="85"/>
      <c r="L124" s="66"/>
      <c r="M124" s="67"/>
    </row>
    <row r="125" spans="1:13" s="20" customFormat="1" ht="20.25" hidden="1">
      <c r="A125" s="19"/>
      <c r="B125" s="21"/>
      <c r="C125" s="19"/>
      <c r="D125" s="193" t="s">
        <v>260</v>
      </c>
      <c r="E125" s="193"/>
      <c r="F125" s="193"/>
      <c r="G125" s="193"/>
      <c r="H125" s="193"/>
      <c r="I125" s="193"/>
      <c r="J125" s="193"/>
      <c r="K125" s="193"/>
      <c r="L125" s="193"/>
      <c r="M125" s="194"/>
    </row>
    <row r="126" spans="1:13" s="30" customFormat="1" ht="15.95" hidden="1" customHeight="1">
      <c r="A126" s="24"/>
      <c r="B126" s="47"/>
      <c r="C126" s="25" t="s">
        <v>205</v>
      </c>
      <c r="D126" s="24">
        <v>34013000</v>
      </c>
      <c r="E126" s="25" t="s">
        <v>592</v>
      </c>
      <c r="F126" s="192" t="s">
        <v>141</v>
      </c>
      <c r="G126" s="192"/>
      <c r="H126" s="192"/>
      <c r="I126" s="192"/>
      <c r="J126" s="192"/>
      <c r="K126" s="40">
        <v>9.5</v>
      </c>
      <c r="L126" s="132"/>
      <c r="M126" s="29">
        <f>L126*K126</f>
        <v>0</v>
      </c>
    </row>
    <row r="127" spans="1:13" s="30" customFormat="1" ht="15.95" hidden="1" customHeight="1">
      <c r="A127" s="24"/>
      <c r="B127" s="47"/>
      <c r="C127" s="25" t="s">
        <v>206</v>
      </c>
      <c r="D127" s="24">
        <v>34013000</v>
      </c>
      <c r="E127" s="25" t="s">
        <v>593</v>
      </c>
      <c r="F127" s="192" t="s">
        <v>142</v>
      </c>
      <c r="G127" s="192"/>
      <c r="H127" s="192"/>
      <c r="I127" s="192"/>
      <c r="J127" s="192"/>
      <c r="K127" s="40">
        <v>9.5</v>
      </c>
      <c r="L127" s="132"/>
      <c r="M127" s="29">
        <f>L127*K127</f>
        <v>0</v>
      </c>
    </row>
    <row r="128" spans="1:13" s="30" customFormat="1" ht="15.95" hidden="1" customHeight="1">
      <c r="A128" s="24"/>
      <c r="B128" s="47"/>
      <c r="C128" s="25" t="s">
        <v>207</v>
      </c>
      <c r="D128" s="24">
        <v>34013000</v>
      </c>
      <c r="E128" s="25" t="s">
        <v>52</v>
      </c>
      <c r="F128" s="192" t="s">
        <v>53</v>
      </c>
      <c r="G128" s="192"/>
      <c r="H128" s="192"/>
      <c r="I128" s="192"/>
      <c r="J128" s="192"/>
      <c r="K128" s="40">
        <v>9.5</v>
      </c>
      <c r="L128" s="132"/>
      <c r="M128" s="29">
        <f>L128*K128</f>
        <v>0</v>
      </c>
    </row>
    <row r="129" spans="1:13" s="30" customFormat="1" ht="15.95" hidden="1" customHeight="1">
      <c r="A129" s="24"/>
      <c r="B129" s="47"/>
      <c r="C129" s="25" t="s">
        <v>208</v>
      </c>
      <c r="D129" s="24">
        <v>34013000</v>
      </c>
      <c r="E129" s="25" t="s">
        <v>594</v>
      </c>
      <c r="F129" s="192" t="s">
        <v>143</v>
      </c>
      <c r="G129" s="192"/>
      <c r="H129" s="192"/>
      <c r="I129" s="192"/>
      <c r="J129" s="192"/>
      <c r="K129" s="40">
        <v>9.5</v>
      </c>
      <c r="L129" s="132"/>
      <c r="M129" s="29">
        <f>L129*K129</f>
        <v>0</v>
      </c>
    </row>
    <row r="130" spans="1:13" s="30" customFormat="1" ht="15.95" hidden="1" customHeight="1">
      <c r="A130" s="24"/>
      <c r="B130" s="47"/>
      <c r="C130" s="24"/>
      <c r="D130" s="24"/>
      <c r="E130" s="25"/>
      <c r="F130" s="39"/>
      <c r="G130" s="39"/>
      <c r="H130" s="39"/>
      <c r="I130" s="39"/>
      <c r="J130" s="39"/>
      <c r="K130" s="40"/>
      <c r="L130" s="24"/>
      <c r="M130" s="29"/>
    </row>
    <row r="131" spans="1:13" s="30" customFormat="1" ht="20.25" hidden="1">
      <c r="A131" s="24"/>
      <c r="B131" s="47"/>
      <c r="C131" s="25"/>
      <c r="D131" s="193" t="s">
        <v>259</v>
      </c>
      <c r="E131" s="193"/>
      <c r="F131" s="193"/>
      <c r="G131" s="193"/>
      <c r="H131" s="193"/>
      <c r="I131" s="193"/>
      <c r="J131" s="193"/>
      <c r="K131" s="193"/>
      <c r="L131" s="193"/>
      <c r="M131" s="194"/>
    </row>
    <row r="132" spans="1:13" s="30" customFormat="1" ht="15.95" hidden="1" customHeight="1">
      <c r="A132" s="24"/>
      <c r="B132" s="47"/>
      <c r="C132" s="25" t="s">
        <v>152</v>
      </c>
      <c r="D132" s="24">
        <v>34012010</v>
      </c>
      <c r="E132" s="25" t="s">
        <v>595</v>
      </c>
      <c r="F132" s="192" t="s">
        <v>153</v>
      </c>
      <c r="G132" s="192"/>
      <c r="H132" s="192"/>
      <c r="I132" s="192"/>
      <c r="J132" s="192"/>
      <c r="K132" s="40">
        <v>4.75</v>
      </c>
      <c r="L132" s="132"/>
      <c r="M132" s="29">
        <f>L132*K132</f>
        <v>0</v>
      </c>
    </row>
    <row r="133" spans="1:13" s="30" customFormat="1" ht="15.95" hidden="1" customHeight="1">
      <c r="A133" s="24"/>
      <c r="B133" s="47"/>
      <c r="C133" s="25" t="s">
        <v>154</v>
      </c>
      <c r="D133" s="24">
        <v>34012010</v>
      </c>
      <c r="E133" s="25" t="s">
        <v>596</v>
      </c>
      <c r="F133" s="192" t="s">
        <v>155</v>
      </c>
      <c r="G133" s="192"/>
      <c r="H133" s="192"/>
      <c r="I133" s="192"/>
      <c r="J133" s="192"/>
      <c r="K133" s="40">
        <v>4.75</v>
      </c>
      <c r="L133" s="132"/>
      <c r="M133" s="29">
        <f>L133*K133</f>
        <v>0</v>
      </c>
    </row>
    <row r="134" spans="1:13" s="30" customFormat="1" ht="15.95" hidden="1" customHeight="1">
      <c r="A134" s="24"/>
      <c r="B134" s="47"/>
      <c r="C134" s="25" t="s">
        <v>156</v>
      </c>
      <c r="D134" s="24">
        <v>34012010</v>
      </c>
      <c r="E134" s="25" t="s">
        <v>597</v>
      </c>
      <c r="F134" s="192" t="s">
        <v>157</v>
      </c>
      <c r="G134" s="192"/>
      <c r="H134" s="192"/>
      <c r="I134" s="192"/>
      <c r="J134" s="192"/>
      <c r="K134" s="40">
        <v>4.75</v>
      </c>
      <c r="L134" s="132"/>
      <c r="M134" s="29">
        <f>L134*K134</f>
        <v>0</v>
      </c>
    </row>
    <row r="135" spans="1:13" s="30" customFormat="1" ht="15.95" hidden="1" customHeight="1">
      <c r="A135" s="24"/>
      <c r="B135" s="47"/>
      <c r="C135" s="25" t="s">
        <v>158</v>
      </c>
      <c r="D135" s="24">
        <v>34012010</v>
      </c>
      <c r="E135" s="25" t="s">
        <v>598</v>
      </c>
      <c r="F135" s="192" t="s">
        <v>159</v>
      </c>
      <c r="G135" s="192"/>
      <c r="H135" s="192"/>
      <c r="I135" s="192"/>
      <c r="J135" s="192"/>
      <c r="K135" s="40">
        <v>4.75</v>
      </c>
      <c r="L135" s="132"/>
      <c r="M135" s="29">
        <f>L135*K135</f>
        <v>0</v>
      </c>
    </row>
    <row r="136" spans="1:13" s="20" customFormat="1" ht="15.95" hidden="1" customHeight="1">
      <c r="A136" s="19"/>
      <c r="B136" s="21"/>
      <c r="C136" s="25"/>
      <c r="D136" s="24"/>
      <c r="E136" s="25"/>
      <c r="F136" s="39"/>
      <c r="G136" s="39"/>
      <c r="H136" s="39"/>
      <c r="I136" s="39"/>
      <c r="J136" s="39"/>
      <c r="K136" s="40"/>
      <c r="L136" s="69"/>
      <c r="M136" s="29"/>
    </row>
    <row r="137" spans="1:13" s="20" customFormat="1" ht="20.25" hidden="1">
      <c r="A137" s="19"/>
      <c r="B137" s="21"/>
      <c r="C137" s="19"/>
      <c r="D137" s="193" t="s">
        <v>613</v>
      </c>
      <c r="E137" s="193"/>
      <c r="F137" s="193"/>
      <c r="G137" s="193"/>
      <c r="H137" s="193"/>
      <c r="I137" s="193"/>
      <c r="J137" s="193"/>
      <c r="K137" s="193"/>
      <c r="L137" s="193"/>
      <c r="M137" s="194"/>
    </row>
    <row r="138" spans="1:13" s="30" customFormat="1" ht="15.95" hidden="1" customHeight="1" thickBot="1">
      <c r="A138" s="24"/>
      <c r="B138" s="47"/>
      <c r="C138" s="25" t="s">
        <v>209</v>
      </c>
      <c r="D138" s="24">
        <v>33049910</v>
      </c>
      <c r="E138" s="25" t="s">
        <v>33</v>
      </c>
      <c r="F138" s="192" t="s">
        <v>616</v>
      </c>
      <c r="G138" s="192"/>
      <c r="H138" s="192"/>
      <c r="I138" s="192"/>
      <c r="J138" s="192"/>
      <c r="K138" s="40">
        <v>22</v>
      </c>
      <c r="L138" s="132"/>
      <c r="M138" s="29">
        <f>L138*K138</f>
        <v>0</v>
      </c>
    </row>
    <row r="139" spans="1:13" s="20" customFormat="1" ht="15.95" hidden="1" customHeight="1" thickBot="1">
      <c r="A139" s="19"/>
      <c r="B139" s="21"/>
      <c r="C139" s="25"/>
      <c r="D139" s="24"/>
      <c r="E139" s="25"/>
      <c r="F139" s="39"/>
      <c r="G139" s="39"/>
      <c r="H139" s="206" t="s">
        <v>264</v>
      </c>
      <c r="I139" s="206"/>
      <c r="J139" s="206"/>
      <c r="K139" s="206"/>
      <c r="L139" s="35">
        <f>SUM(L138)/25</f>
        <v>0</v>
      </c>
      <c r="M139" s="29"/>
    </row>
    <row r="140" spans="1:13" s="20" customFormat="1" ht="20.25" hidden="1">
      <c r="A140" s="19"/>
      <c r="B140" s="21"/>
      <c r="C140" s="25"/>
      <c r="D140" s="193" t="s">
        <v>614</v>
      </c>
      <c r="E140" s="193"/>
      <c r="F140" s="193"/>
      <c r="G140" s="193"/>
      <c r="H140" s="193"/>
      <c r="I140" s="193"/>
      <c r="J140" s="193"/>
      <c r="K140" s="193"/>
      <c r="L140" s="193"/>
      <c r="M140" s="194"/>
    </row>
    <row r="141" spans="1:13" s="30" customFormat="1" ht="15.95" hidden="1" customHeight="1">
      <c r="A141" s="24"/>
      <c r="B141" s="149"/>
      <c r="C141" s="25" t="s">
        <v>210</v>
      </c>
      <c r="D141" s="24">
        <v>33049910</v>
      </c>
      <c r="E141" s="25" t="s">
        <v>33</v>
      </c>
      <c r="F141" s="192" t="s">
        <v>615</v>
      </c>
      <c r="G141" s="192"/>
      <c r="H141" s="192"/>
      <c r="I141" s="192"/>
      <c r="J141" s="192"/>
      <c r="K141" s="40">
        <v>16.5</v>
      </c>
      <c r="L141" s="132"/>
      <c r="M141" s="29">
        <f>L141*K141</f>
        <v>0</v>
      </c>
    </row>
    <row r="142" spans="1:13" s="20" customFormat="1" ht="15.95" hidden="1" customHeight="1">
      <c r="A142" s="19"/>
      <c r="B142" s="150"/>
      <c r="C142" s="19"/>
      <c r="D142" s="48"/>
      <c r="E142" s="46"/>
      <c r="F142" s="46"/>
      <c r="G142" s="46"/>
      <c r="H142" s="86"/>
      <c r="I142" s="86"/>
      <c r="J142" s="86"/>
      <c r="K142" s="86"/>
      <c r="L142" s="86"/>
      <c r="M142" s="49"/>
    </row>
    <row r="143" spans="1:13" s="20" customFormat="1" ht="20.25" hidden="1">
      <c r="A143" s="19"/>
      <c r="B143" s="60"/>
      <c r="C143" s="19"/>
      <c r="D143" s="193" t="s">
        <v>364</v>
      </c>
      <c r="E143" s="193"/>
      <c r="F143" s="193"/>
      <c r="G143" s="193"/>
      <c r="H143" s="193"/>
      <c r="I143" s="193"/>
      <c r="J143" s="193"/>
      <c r="K143" s="193"/>
      <c r="L143" s="193"/>
      <c r="M143" s="194"/>
    </row>
    <row r="144" spans="1:13" s="30" customFormat="1" ht="15.95" hidden="1" customHeight="1">
      <c r="A144" s="24"/>
      <c r="B144" s="60"/>
      <c r="C144" s="25" t="s">
        <v>313</v>
      </c>
      <c r="D144" s="24">
        <v>33012590</v>
      </c>
      <c r="E144" s="25" t="s">
        <v>314</v>
      </c>
      <c r="F144" s="192" t="s">
        <v>315</v>
      </c>
      <c r="G144" s="192"/>
      <c r="H144" s="192"/>
      <c r="I144" s="192"/>
      <c r="J144" s="192"/>
      <c r="K144" s="40">
        <v>37.1</v>
      </c>
      <c r="L144" s="132"/>
      <c r="M144" s="29">
        <f>L144*K144</f>
        <v>0</v>
      </c>
    </row>
    <row r="145" spans="1:13" s="30" customFormat="1" ht="15.95" hidden="1" customHeight="1">
      <c r="A145" s="24"/>
      <c r="B145" s="60"/>
      <c r="C145" s="25" t="s">
        <v>316</v>
      </c>
      <c r="D145" s="24">
        <v>33012590</v>
      </c>
      <c r="E145" s="25" t="s">
        <v>317</v>
      </c>
      <c r="F145" s="192" t="s">
        <v>318</v>
      </c>
      <c r="G145" s="192"/>
      <c r="H145" s="192"/>
      <c r="I145" s="192"/>
      <c r="J145" s="192"/>
      <c r="K145" s="40">
        <v>37.1</v>
      </c>
      <c r="L145" s="132"/>
      <c r="M145" s="29">
        <f>L145*K145</f>
        <v>0</v>
      </c>
    </row>
    <row r="146" spans="1:13" s="30" customFormat="1" ht="15.95" hidden="1" customHeight="1">
      <c r="A146" s="24"/>
      <c r="B146" s="60"/>
      <c r="C146" s="25" t="s">
        <v>319</v>
      </c>
      <c r="D146" s="24">
        <v>33012590</v>
      </c>
      <c r="E146" s="25" t="s">
        <v>320</v>
      </c>
      <c r="F146" s="192" t="s">
        <v>321</v>
      </c>
      <c r="G146" s="192"/>
      <c r="H146" s="192"/>
      <c r="I146" s="192"/>
      <c r="J146" s="192"/>
      <c r="K146" s="40">
        <v>37.1</v>
      </c>
      <c r="L146" s="132"/>
      <c r="M146" s="29">
        <f>L146*K146</f>
        <v>0</v>
      </c>
    </row>
    <row r="147" spans="1:13" s="30" customFormat="1" ht="15.95" hidden="1" customHeight="1">
      <c r="A147" s="24"/>
      <c r="B147" s="60"/>
      <c r="C147" s="25" t="s">
        <v>322</v>
      </c>
      <c r="D147" s="24">
        <v>33012590</v>
      </c>
      <c r="E147" s="25" t="s">
        <v>323</v>
      </c>
      <c r="F147" s="192" t="s">
        <v>324</v>
      </c>
      <c r="G147" s="192"/>
      <c r="H147" s="192"/>
      <c r="I147" s="192"/>
      <c r="J147" s="192"/>
      <c r="K147" s="40">
        <v>37.1</v>
      </c>
      <c r="L147" s="132"/>
      <c r="M147" s="29">
        <f>L147*K147</f>
        <v>0</v>
      </c>
    </row>
    <row r="148" spans="1:13" s="30" customFormat="1" ht="15.95" hidden="1" customHeight="1">
      <c r="A148" s="24"/>
      <c r="B148" s="60"/>
      <c r="C148" s="25"/>
      <c r="D148" s="24"/>
      <c r="E148" s="25"/>
      <c r="F148" s="39"/>
      <c r="G148" s="39"/>
      <c r="H148" s="39"/>
      <c r="I148" s="39"/>
      <c r="J148" s="39"/>
      <c r="K148" s="40"/>
      <c r="L148" s="24"/>
      <c r="M148" s="29"/>
    </row>
    <row r="149" spans="1:13" s="72" customFormat="1" ht="20.25" hidden="1">
      <c r="A149" s="69"/>
      <c r="B149" s="87"/>
      <c r="C149" s="71"/>
      <c r="D149" s="193" t="s">
        <v>274</v>
      </c>
      <c r="E149" s="193"/>
      <c r="F149" s="193"/>
      <c r="G149" s="193"/>
      <c r="H149" s="193"/>
      <c r="I149" s="193"/>
      <c r="J149" s="193"/>
      <c r="K149" s="193"/>
      <c r="L149" s="193"/>
      <c r="M149" s="194"/>
    </row>
    <row r="150" spans="1:13" s="30" customFormat="1" ht="15.95" hidden="1" customHeight="1">
      <c r="A150" s="24"/>
      <c r="B150" s="60"/>
      <c r="C150" s="25" t="s">
        <v>325</v>
      </c>
      <c r="D150" s="24">
        <v>33012590</v>
      </c>
      <c r="E150" s="25" t="s">
        <v>314</v>
      </c>
      <c r="F150" s="192" t="s">
        <v>326</v>
      </c>
      <c r="G150" s="192"/>
      <c r="H150" s="192"/>
      <c r="I150" s="192"/>
      <c r="J150" s="192"/>
      <c r="K150" s="40">
        <v>27.85</v>
      </c>
      <c r="L150" s="132"/>
      <c r="M150" s="29">
        <f>L150*K150</f>
        <v>0</v>
      </c>
    </row>
    <row r="151" spans="1:13" s="30" customFormat="1" ht="15.95" hidden="1" customHeight="1">
      <c r="A151" s="24"/>
      <c r="B151" s="60"/>
      <c r="C151" s="25" t="s">
        <v>327</v>
      </c>
      <c r="D151" s="24">
        <v>33012590</v>
      </c>
      <c r="E151" s="25" t="s">
        <v>317</v>
      </c>
      <c r="F151" s="192" t="s">
        <v>328</v>
      </c>
      <c r="G151" s="192"/>
      <c r="H151" s="192"/>
      <c r="I151" s="192"/>
      <c r="J151" s="192"/>
      <c r="K151" s="40">
        <v>27.85</v>
      </c>
      <c r="L151" s="132"/>
      <c r="M151" s="29">
        <f>L151*K151</f>
        <v>0</v>
      </c>
    </row>
    <row r="152" spans="1:13" s="30" customFormat="1" ht="15.95" hidden="1" customHeight="1">
      <c r="A152" s="24"/>
      <c r="B152" s="60"/>
      <c r="C152" s="25" t="s">
        <v>329</v>
      </c>
      <c r="D152" s="24">
        <v>33012590</v>
      </c>
      <c r="E152" s="25" t="s">
        <v>320</v>
      </c>
      <c r="F152" s="192" t="s">
        <v>330</v>
      </c>
      <c r="G152" s="192"/>
      <c r="H152" s="192"/>
      <c r="I152" s="192"/>
      <c r="J152" s="192"/>
      <c r="K152" s="40">
        <v>27.85</v>
      </c>
      <c r="L152" s="132"/>
      <c r="M152" s="29">
        <f>L152*K152</f>
        <v>0</v>
      </c>
    </row>
    <row r="153" spans="1:13" s="30" customFormat="1" ht="15.95" hidden="1" customHeight="1" thickBot="1">
      <c r="A153" s="24"/>
      <c r="B153" s="60"/>
      <c r="C153" s="25" t="s">
        <v>331</v>
      </c>
      <c r="D153" s="24">
        <v>33012590</v>
      </c>
      <c r="E153" s="25" t="s">
        <v>323</v>
      </c>
      <c r="F153" s="192" t="s">
        <v>332</v>
      </c>
      <c r="G153" s="192"/>
      <c r="H153" s="192"/>
      <c r="I153" s="192"/>
      <c r="J153" s="192"/>
      <c r="K153" s="40">
        <v>27.85</v>
      </c>
      <c r="L153" s="132"/>
      <c r="M153" s="29">
        <f>L153*K153</f>
        <v>0</v>
      </c>
    </row>
    <row r="154" spans="1:13" s="30" customFormat="1" ht="15.95" hidden="1" customHeight="1" thickBot="1">
      <c r="A154" s="24"/>
      <c r="B154" s="53"/>
      <c r="C154" s="55"/>
      <c r="D154" s="55"/>
      <c r="E154" s="55"/>
      <c r="F154" s="55"/>
      <c r="G154" s="55"/>
      <c r="H154" s="207" t="s">
        <v>264</v>
      </c>
      <c r="I154" s="207"/>
      <c r="J154" s="207"/>
      <c r="K154" s="207"/>
      <c r="L154" s="88">
        <f>(L144+L145+L146+L147)/25</f>
        <v>0</v>
      </c>
      <c r="M154" s="57"/>
    </row>
    <row r="155" spans="1:13" s="20" customFormat="1" ht="4.5" hidden="1" customHeight="1" thickBot="1">
      <c r="B155" s="19"/>
      <c r="C155" s="19"/>
      <c r="D155" s="48"/>
      <c r="E155" s="58"/>
      <c r="F155" s="58"/>
      <c r="G155" s="58"/>
      <c r="H155" s="58"/>
      <c r="I155" s="58"/>
      <c r="J155" s="58"/>
      <c r="K155" s="58"/>
      <c r="L155" s="46"/>
      <c r="M155" s="59"/>
    </row>
    <row r="156" spans="1:13" s="20" customFormat="1" ht="58.5" hidden="1" customHeight="1">
      <c r="A156" s="19"/>
      <c r="B156" s="197" t="s">
        <v>590</v>
      </c>
      <c r="C156" s="198"/>
      <c r="D156" s="198"/>
      <c r="E156" s="198"/>
      <c r="F156" s="198"/>
      <c r="G156" s="198"/>
      <c r="H156" s="198"/>
      <c r="I156" s="198"/>
      <c r="J156" s="198"/>
      <c r="K156" s="198"/>
      <c r="L156" s="198"/>
      <c r="M156" s="199"/>
    </row>
    <row r="157" spans="1:13" s="20" customFormat="1" ht="15.95" hidden="1" customHeight="1">
      <c r="A157" s="19"/>
      <c r="B157" s="83"/>
      <c r="C157" s="25" t="s">
        <v>531</v>
      </c>
      <c r="D157" s="25" t="s">
        <v>532</v>
      </c>
      <c r="E157" s="25" t="s">
        <v>533</v>
      </c>
      <c r="F157" s="192" t="s">
        <v>541</v>
      </c>
      <c r="G157" s="192"/>
      <c r="H157" s="192"/>
      <c r="I157" s="192"/>
      <c r="J157" s="192"/>
      <c r="K157" s="40">
        <v>18</v>
      </c>
      <c r="L157" s="132"/>
      <c r="M157" s="29">
        <f>L157*K157</f>
        <v>0</v>
      </c>
    </row>
    <row r="158" spans="1:13" s="20" customFormat="1" ht="15.95" hidden="1" customHeight="1">
      <c r="A158" s="19"/>
      <c r="B158" s="83"/>
      <c r="C158" s="25" t="s">
        <v>534</v>
      </c>
      <c r="D158" s="25" t="s">
        <v>532</v>
      </c>
      <c r="E158" s="25" t="s">
        <v>535</v>
      </c>
      <c r="F158" s="192" t="s">
        <v>540</v>
      </c>
      <c r="G158" s="192"/>
      <c r="H158" s="192"/>
      <c r="I158" s="192"/>
      <c r="J158" s="192"/>
      <c r="K158" s="40">
        <v>18</v>
      </c>
      <c r="L158" s="132"/>
      <c r="M158" s="29">
        <f>L158*K158</f>
        <v>0</v>
      </c>
    </row>
    <row r="159" spans="1:13" s="20" customFormat="1" ht="15.95" hidden="1" customHeight="1">
      <c r="A159" s="19"/>
      <c r="B159" s="83"/>
      <c r="C159" s="25" t="s">
        <v>536</v>
      </c>
      <c r="D159" s="25" t="s">
        <v>532</v>
      </c>
      <c r="E159" s="25" t="s">
        <v>537</v>
      </c>
      <c r="F159" s="192" t="s">
        <v>542</v>
      </c>
      <c r="G159" s="192"/>
      <c r="H159" s="192"/>
      <c r="I159" s="192"/>
      <c r="J159" s="192"/>
      <c r="K159" s="40">
        <v>18</v>
      </c>
      <c r="L159" s="132"/>
      <c r="M159" s="29">
        <f>L159*K159</f>
        <v>0</v>
      </c>
    </row>
    <row r="160" spans="1:13" s="20" customFormat="1" ht="15.95" hidden="1" customHeight="1">
      <c r="A160" s="19"/>
      <c r="B160" s="83"/>
      <c r="C160" s="25" t="s">
        <v>538</v>
      </c>
      <c r="D160" s="25" t="s">
        <v>532</v>
      </c>
      <c r="E160" s="25" t="s">
        <v>539</v>
      </c>
      <c r="F160" s="192" t="s">
        <v>543</v>
      </c>
      <c r="G160" s="192"/>
      <c r="H160" s="192"/>
      <c r="I160" s="192"/>
      <c r="J160" s="192"/>
      <c r="K160" s="40">
        <v>18</v>
      </c>
      <c r="L160" s="132"/>
      <c r="M160" s="29">
        <f>L160*K160</f>
        <v>0</v>
      </c>
    </row>
    <row r="161" spans="1:13" s="20" customFormat="1" ht="15.95" hidden="1" customHeight="1">
      <c r="A161" s="19"/>
      <c r="B161" s="83"/>
      <c r="C161" s="25"/>
      <c r="D161" s="25"/>
      <c r="E161" s="25"/>
      <c r="F161" s="39"/>
      <c r="G161" s="39"/>
      <c r="H161" s="39"/>
      <c r="I161" s="39"/>
      <c r="J161" s="39"/>
      <c r="K161" s="40"/>
      <c r="L161" s="24"/>
      <c r="M161" s="29"/>
    </row>
    <row r="162" spans="1:13" s="72" customFormat="1" ht="15.95" hidden="1" customHeight="1">
      <c r="A162" s="69"/>
      <c r="B162" s="87"/>
      <c r="C162" s="71"/>
      <c r="D162" s="193" t="s">
        <v>556</v>
      </c>
      <c r="E162" s="193"/>
      <c r="F162" s="193"/>
      <c r="G162" s="193"/>
      <c r="H162" s="193"/>
      <c r="I162" s="193"/>
      <c r="J162" s="193"/>
      <c r="K162" s="193"/>
      <c r="L162" s="193"/>
      <c r="M162" s="194"/>
    </row>
    <row r="163" spans="1:13" s="30" customFormat="1" ht="15.95" hidden="1" customHeight="1">
      <c r="A163" s="24"/>
      <c r="B163" s="83"/>
      <c r="C163" s="25" t="s">
        <v>643</v>
      </c>
      <c r="D163" s="25" t="s">
        <v>532</v>
      </c>
      <c r="E163" s="25" t="s">
        <v>533</v>
      </c>
      <c r="F163" s="192" t="s">
        <v>552</v>
      </c>
      <c r="G163" s="192"/>
      <c r="H163" s="192"/>
      <c r="I163" s="192"/>
      <c r="J163" s="192"/>
      <c r="K163" s="40">
        <v>16</v>
      </c>
      <c r="L163" s="132"/>
      <c r="M163" s="29">
        <f>L163*K163</f>
        <v>0</v>
      </c>
    </row>
    <row r="164" spans="1:13" s="30" customFormat="1" ht="15.95" hidden="1" customHeight="1">
      <c r="A164" s="24"/>
      <c r="B164" s="83"/>
      <c r="C164" s="25" t="s">
        <v>644</v>
      </c>
      <c r="D164" s="25" t="s">
        <v>532</v>
      </c>
      <c r="E164" s="25" t="s">
        <v>535</v>
      </c>
      <c r="F164" s="192" t="s">
        <v>553</v>
      </c>
      <c r="G164" s="192"/>
      <c r="H164" s="192"/>
      <c r="I164" s="192"/>
      <c r="J164" s="192"/>
      <c r="K164" s="40">
        <v>16</v>
      </c>
      <c r="L164" s="132"/>
      <c r="M164" s="29">
        <f>L164*K164</f>
        <v>0</v>
      </c>
    </row>
    <row r="165" spans="1:13" s="30" customFormat="1" ht="15.95" hidden="1" customHeight="1">
      <c r="A165" s="24"/>
      <c r="B165" s="83"/>
      <c r="C165" s="25" t="s">
        <v>645</v>
      </c>
      <c r="D165" s="25" t="s">
        <v>532</v>
      </c>
      <c r="E165" s="25" t="s">
        <v>537</v>
      </c>
      <c r="F165" s="192" t="s">
        <v>554</v>
      </c>
      <c r="G165" s="192"/>
      <c r="H165" s="192"/>
      <c r="I165" s="192"/>
      <c r="J165" s="192"/>
      <c r="K165" s="40">
        <v>16</v>
      </c>
      <c r="L165" s="132"/>
      <c r="M165" s="29">
        <f>L165*K165</f>
        <v>0</v>
      </c>
    </row>
    <row r="166" spans="1:13" s="30" customFormat="1" ht="15.95" hidden="1" customHeight="1" thickBot="1">
      <c r="A166" s="24"/>
      <c r="B166" s="89"/>
      <c r="C166" s="54" t="s">
        <v>646</v>
      </c>
      <c r="D166" s="54" t="s">
        <v>532</v>
      </c>
      <c r="E166" s="54" t="s">
        <v>539</v>
      </c>
      <c r="F166" s="209" t="s">
        <v>555</v>
      </c>
      <c r="G166" s="209"/>
      <c r="H166" s="209"/>
      <c r="I166" s="209"/>
      <c r="J166" s="209"/>
      <c r="K166" s="56">
        <v>16</v>
      </c>
      <c r="L166" s="133"/>
      <c r="M166" s="57">
        <f>L166*K166</f>
        <v>0</v>
      </c>
    </row>
    <row r="167" spans="1:13" s="20" customFormat="1" ht="4.5" hidden="1" customHeight="1" thickBot="1">
      <c r="B167" s="19"/>
      <c r="C167" s="19"/>
      <c r="D167" s="48"/>
      <c r="E167" s="58"/>
      <c r="F167" s="58"/>
      <c r="G167" s="58"/>
      <c r="H167" s="58"/>
      <c r="I167" s="58"/>
      <c r="J167" s="58"/>
      <c r="K167" s="58"/>
      <c r="L167" s="46"/>
      <c r="M167" s="59"/>
    </row>
    <row r="168" spans="1:13" s="30" customFormat="1" ht="40.5" hidden="1" customHeight="1">
      <c r="A168" s="24"/>
      <c r="B168" s="255" t="s">
        <v>478</v>
      </c>
      <c r="C168" s="256"/>
      <c r="D168" s="256"/>
      <c r="E168" s="256"/>
      <c r="F168" s="256"/>
      <c r="G168" s="256"/>
      <c r="H168" s="256"/>
      <c r="I168" s="256"/>
      <c r="J168" s="256"/>
      <c r="K168" s="256"/>
      <c r="L168" s="256"/>
      <c r="M168" s="257"/>
    </row>
    <row r="169" spans="1:13" s="30" customFormat="1" ht="12.75" hidden="1">
      <c r="A169" s="24"/>
      <c r="B169" s="47"/>
      <c r="C169" s="24"/>
      <c r="D169" s="24"/>
      <c r="E169" s="24"/>
      <c r="F169" s="24"/>
      <c r="G169" s="24"/>
      <c r="H169" s="61"/>
      <c r="I169" s="61"/>
      <c r="J169" s="61"/>
      <c r="K169" s="61"/>
      <c r="L169" s="24"/>
      <c r="M169" s="29"/>
    </row>
    <row r="170" spans="1:13" s="30" customFormat="1" ht="15.95" hidden="1" customHeight="1">
      <c r="A170" s="24"/>
      <c r="B170" s="47"/>
      <c r="C170" s="25" t="s">
        <v>410</v>
      </c>
      <c r="D170" s="24">
        <v>22071090</v>
      </c>
      <c r="E170" s="78">
        <v>7898559725146</v>
      </c>
      <c r="F170" s="192" t="s">
        <v>408</v>
      </c>
      <c r="G170" s="192"/>
      <c r="H170" s="192"/>
      <c r="I170" s="192"/>
      <c r="J170" s="192"/>
      <c r="K170" s="61">
        <v>4.9000000000000004</v>
      </c>
      <c r="L170" s="132"/>
      <c r="M170" s="29">
        <f>K170*L170</f>
        <v>0</v>
      </c>
    </row>
    <row r="171" spans="1:13" s="30" customFormat="1" ht="6.75" hidden="1" customHeight="1">
      <c r="A171" s="24"/>
      <c r="B171" s="47"/>
      <c r="C171" s="25"/>
      <c r="D171" s="24"/>
      <c r="E171" s="78"/>
      <c r="F171" s="192"/>
      <c r="G171" s="192"/>
      <c r="H171" s="192"/>
      <c r="I171" s="192"/>
      <c r="J171" s="192"/>
      <c r="K171" s="61"/>
      <c r="L171" s="61"/>
      <c r="M171" s="29"/>
    </row>
    <row r="172" spans="1:13" s="20" customFormat="1" ht="15.95" hidden="1" customHeight="1">
      <c r="A172" s="19"/>
      <c r="B172" s="47"/>
      <c r="C172" s="25" t="s">
        <v>411</v>
      </c>
      <c r="D172" s="24">
        <v>22071090</v>
      </c>
      <c r="E172" s="78">
        <v>7898559725153</v>
      </c>
      <c r="F172" s="192" t="s">
        <v>409</v>
      </c>
      <c r="G172" s="192"/>
      <c r="H172" s="192"/>
      <c r="I172" s="192"/>
      <c r="J172" s="192"/>
      <c r="K172" s="61">
        <v>9.99</v>
      </c>
      <c r="L172" s="132"/>
      <c r="M172" s="29">
        <f>K172*L172</f>
        <v>0</v>
      </c>
    </row>
    <row r="173" spans="1:13" s="20" customFormat="1" hidden="1">
      <c r="A173" s="19"/>
      <c r="B173" s="47"/>
      <c r="C173" s="24"/>
      <c r="D173" s="24"/>
      <c r="E173" s="24"/>
      <c r="F173" s="24"/>
      <c r="G173" s="24"/>
      <c r="H173" s="61"/>
      <c r="I173" s="61"/>
      <c r="J173" s="61"/>
      <c r="K173" s="61"/>
      <c r="L173" s="24"/>
      <c r="M173" s="29"/>
    </row>
    <row r="174" spans="1:13" s="20" customFormat="1" ht="16.5" hidden="1" thickBot="1">
      <c r="A174" s="19"/>
      <c r="B174" s="53"/>
      <c r="C174" s="55"/>
      <c r="D174" s="55"/>
      <c r="E174" s="55"/>
      <c r="F174" s="55"/>
      <c r="G174" s="55"/>
      <c r="H174" s="81"/>
      <c r="I174" s="81"/>
      <c r="J174" s="81"/>
      <c r="K174" s="81"/>
      <c r="L174" s="55"/>
      <c r="M174" s="57"/>
    </row>
    <row r="175" spans="1:13" s="20" customFormat="1" ht="4.5" hidden="1" customHeight="1" thickBot="1">
      <c r="B175" s="19"/>
      <c r="C175" s="19"/>
      <c r="D175" s="48"/>
      <c r="E175" s="58"/>
      <c r="F175" s="58"/>
      <c r="G175" s="58"/>
      <c r="H175" s="58"/>
      <c r="I175" s="58"/>
      <c r="J175" s="58"/>
      <c r="K175" s="58"/>
      <c r="L175" s="46"/>
      <c r="M175" s="59"/>
    </row>
    <row r="176" spans="1:13" s="30" customFormat="1" ht="45" hidden="1">
      <c r="A176" s="24"/>
      <c r="B176" s="197" t="s">
        <v>585</v>
      </c>
      <c r="C176" s="198"/>
      <c r="D176" s="198"/>
      <c r="E176" s="198"/>
      <c r="F176" s="198"/>
      <c r="G176" s="198"/>
      <c r="H176" s="198"/>
      <c r="I176" s="198"/>
      <c r="J176" s="198"/>
      <c r="K176" s="198"/>
      <c r="L176" s="198"/>
      <c r="M176" s="199"/>
    </row>
    <row r="177" spans="1:13" s="30" customFormat="1" ht="15.95" hidden="1" customHeight="1">
      <c r="A177" s="24"/>
      <c r="B177" s="21"/>
      <c r="C177" s="84"/>
      <c r="D177" s="84"/>
      <c r="E177" s="84"/>
      <c r="F177" s="84"/>
      <c r="G177" s="84"/>
      <c r="H177" s="84"/>
      <c r="I177" s="84"/>
      <c r="J177" s="84"/>
      <c r="K177" s="84"/>
      <c r="L177" s="84"/>
      <c r="M177" s="90"/>
    </row>
    <row r="178" spans="1:13" s="30" customFormat="1" ht="15.95" hidden="1" customHeight="1">
      <c r="A178" s="24"/>
      <c r="B178" s="47"/>
      <c r="C178" s="25" t="s">
        <v>237</v>
      </c>
      <c r="D178" s="24">
        <v>33059000</v>
      </c>
      <c r="E178" s="25" t="s">
        <v>236</v>
      </c>
      <c r="F178" s="39" t="s">
        <v>234</v>
      </c>
      <c r="G178" s="39"/>
      <c r="H178" s="39"/>
      <c r="I178" s="39"/>
      <c r="J178" s="39"/>
      <c r="K178" s="40">
        <v>16.5</v>
      </c>
      <c r="L178" s="132"/>
      <c r="M178" s="29">
        <f>L178*K178</f>
        <v>0</v>
      </c>
    </row>
    <row r="179" spans="1:13" s="30" customFormat="1" ht="15.95" hidden="1" customHeight="1">
      <c r="A179" s="24"/>
      <c r="B179" s="47"/>
      <c r="C179" s="25" t="s">
        <v>239</v>
      </c>
      <c r="D179" s="24">
        <v>33051000</v>
      </c>
      <c r="E179" s="25" t="s">
        <v>240</v>
      </c>
      <c r="F179" s="39" t="s">
        <v>238</v>
      </c>
      <c r="G179" s="39"/>
      <c r="H179" s="39"/>
      <c r="I179" s="39"/>
      <c r="J179" s="39"/>
      <c r="K179" s="40">
        <v>15.6</v>
      </c>
      <c r="L179" s="132"/>
      <c r="M179" s="29">
        <f>L179*K179</f>
        <v>0</v>
      </c>
    </row>
    <row r="180" spans="1:13" s="30" customFormat="1" ht="15.95" hidden="1" customHeight="1">
      <c r="A180" s="24"/>
      <c r="B180" s="47"/>
      <c r="C180" s="25" t="s">
        <v>232</v>
      </c>
      <c r="D180" s="24">
        <v>33012590</v>
      </c>
      <c r="E180" s="25" t="s">
        <v>233</v>
      </c>
      <c r="F180" s="39" t="s">
        <v>235</v>
      </c>
      <c r="G180" s="39"/>
      <c r="H180" s="39"/>
      <c r="I180" s="39"/>
      <c r="J180" s="39"/>
      <c r="K180" s="40">
        <v>37.1</v>
      </c>
      <c r="L180" s="132"/>
      <c r="M180" s="29">
        <f>L180*K180</f>
        <v>0</v>
      </c>
    </row>
    <row r="181" spans="1:13" s="30" customFormat="1" ht="15.95" hidden="1" customHeight="1">
      <c r="A181" s="24"/>
      <c r="B181" s="47"/>
      <c r="C181" s="25" t="s">
        <v>242</v>
      </c>
      <c r="D181" s="24">
        <v>34012010</v>
      </c>
      <c r="E181" s="25" t="s">
        <v>39</v>
      </c>
      <c r="F181" s="39" t="s">
        <v>241</v>
      </c>
      <c r="G181" s="39"/>
      <c r="H181" s="39"/>
      <c r="I181" s="39"/>
      <c r="J181" s="39"/>
      <c r="K181" s="40">
        <v>11.7</v>
      </c>
      <c r="L181" s="132"/>
      <c r="M181" s="29">
        <f>L181*K181</f>
        <v>0</v>
      </c>
    </row>
    <row r="182" spans="1:13" s="20" customFormat="1" ht="15.95" hidden="1" customHeight="1">
      <c r="A182" s="19"/>
      <c r="B182" s="47"/>
      <c r="C182" s="25" t="s">
        <v>192</v>
      </c>
      <c r="D182" s="24">
        <v>33049910</v>
      </c>
      <c r="E182" s="25" t="s">
        <v>29</v>
      </c>
      <c r="F182" s="39" t="s">
        <v>574</v>
      </c>
      <c r="G182" s="39"/>
      <c r="H182" s="39"/>
      <c r="I182" s="39"/>
      <c r="J182" s="39"/>
      <c r="K182" s="40">
        <v>15</v>
      </c>
      <c r="L182" s="132"/>
      <c r="M182" s="29">
        <f>L182*K182</f>
        <v>0</v>
      </c>
    </row>
    <row r="183" spans="1:13" s="20" customFormat="1" ht="15.95" hidden="1" customHeight="1">
      <c r="A183" s="19"/>
      <c r="B183" s="21"/>
      <c r="C183" s="19"/>
      <c r="D183" s="24"/>
      <c r="E183" s="25"/>
      <c r="F183" s="39"/>
      <c r="G183" s="206" t="s">
        <v>580</v>
      </c>
      <c r="H183" s="206"/>
      <c r="I183" s="206"/>
      <c r="J183" s="206"/>
      <c r="K183" s="206"/>
      <c r="L183" s="151">
        <f>L182/20</f>
        <v>0</v>
      </c>
      <c r="M183" s="29"/>
    </row>
    <row r="184" spans="1:13" s="20" customFormat="1" ht="15.95" hidden="1" customHeight="1">
      <c r="A184" s="19"/>
      <c r="B184" s="21"/>
      <c r="C184" s="19"/>
      <c r="D184" s="24"/>
      <c r="E184" s="25"/>
      <c r="F184" s="39"/>
      <c r="G184" s="206" t="s">
        <v>288</v>
      </c>
      <c r="H184" s="206"/>
      <c r="I184" s="206"/>
      <c r="J184" s="206"/>
      <c r="K184" s="206"/>
      <c r="L184" s="151">
        <f>L180/25</f>
        <v>0</v>
      </c>
      <c r="M184" s="29"/>
    </row>
    <row r="185" spans="1:13" s="20" customFormat="1" ht="15.95" hidden="1" customHeight="1">
      <c r="A185" s="19"/>
      <c r="B185" s="21"/>
      <c r="C185" s="19"/>
      <c r="D185" s="24"/>
      <c r="E185" s="25"/>
      <c r="F185" s="39"/>
      <c r="G185" s="44"/>
      <c r="H185" s="44"/>
      <c r="I185" s="44"/>
      <c r="J185" s="44"/>
      <c r="K185" s="44"/>
      <c r="L185" s="151"/>
      <c r="M185" s="29"/>
    </row>
    <row r="186" spans="1:13" s="30" customFormat="1" ht="23.25" hidden="1">
      <c r="A186" s="24"/>
      <c r="B186" s="95"/>
      <c r="C186" s="71"/>
      <c r="D186" s="202" t="s">
        <v>602</v>
      </c>
      <c r="E186" s="202"/>
      <c r="F186" s="202"/>
      <c r="G186" s="202"/>
      <c r="H186" s="202"/>
      <c r="I186" s="202"/>
      <c r="J186" s="202"/>
      <c r="K186" s="202"/>
      <c r="L186" s="202"/>
      <c r="M186" s="203"/>
    </row>
    <row r="187" spans="1:13" s="30" customFormat="1" ht="15.95" hidden="1" customHeight="1">
      <c r="A187" s="24"/>
      <c r="B187" s="47"/>
      <c r="C187" s="25" t="s">
        <v>201</v>
      </c>
      <c r="D187" s="24">
        <v>33049910</v>
      </c>
      <c r="E187" s="25" t="s">
        <v>29</v>
      </c>
      <c r="F187" s="39" t="s">
        <v>581</v>
      </c>
      <c r="G187" s="39"/>
      <c r="H187" s="39"/>
      <c r="I187" s="39"/>
      <c r="J187" s="39"/>
      <c r="K187" s="40">
        <v>11.25</v>
      </c>
      <c r="L187" s="132"/>
      <c r="M187" s="29">
        <f>L187*K187</f>
        <v>0</v>
      </c>
    </row>
    <row r="188" spans="1:13" s="20" customFormat="1" ht="15.95" hidden="1" customHeight="1" thickBot="1">
      <c r="A188" s="19"/>
      <c r="B188" s="53"/>
      <c r="C188" s="54" t="s">
        <v>249</v>
      </c>
      <c r="D188" s="55">
        <v>33012590</v>
      </c>
      <c r="E188" s="54" t="s">
        <v>233</v>
      </c>
      <c r="F188" s="93" t="s">
        <v>289</v>
      </c>
      <c r="G188" s="93"/>
      <c r="H188" s="93"/>
      <c r="I188" s="93"/>
      <c r="J188" s="93"/>
      <c r="K188" s="56">
        <v>27.85</v>
      </c>
      <c r="L188" s="133"/>
      <c r="M188" s="57">
        <f>L188*K188</f>
        <v>0</v>
      </c>
    </row>
    <row r="189" spans="1:13" s="20" customFormat="1" ht="4.5" hidden="1" customHeight="1" thickBot="1">
      <c r="B189" s="19"/>
      <c r="C189" s="19"/>
      <c r="D189" s="48"/>
      <c r="E189" s="58"/>
      <c r="F189" s="58"/>
      <c r="G189" s="58"/>
      <c r="H189" s="58"/>
      <c r="I189" s="58"/>
      <c r="J189" s="58"/>
      <c r="K189" s="58"/>
      <c r="L189" s="46"/>
      <c r="M189" s="59"/>
    </row>
    <row r="190" spans="1:13" s="30" customFormat="1" ht="45" hidden="1">
      <c r="A190" s="24"/>
      <c r="B190" s="197" t="s">
        <v>100</v>
      </c>
      <c r="C190" s="198"/>
      <c r="D190" s="198"/>
      <c r="E190" s="198"/>
      <c r="F190" s="198"/>
      <c r="G190" s="198"/>
      <c r="H190" s="198"/>
      <c r="I190" s="198"/>
      <c r="J190" s="198"/>
      <c r="K190" s="198"/>
      <c r="L190" s="198"/>
      <c r="M190" s="199"/>
    </row>
    <row r="191" spans="1:13" s="30" customFormat="1" ht="15.95" customHeight="1">
      <c r="A191" s="24"/>
      <c r="B191" s="47"/>
      <c r="C191" s="25" t="s">
        <v>228</v>
      </c>
      <c r="D191" s="24">
        <v>33071000</v>
      </c>
      <c r="E191" s="94" t="s">
        <v>71</v>
      </c>
      <c r="F191" s="192" t="s">
        <v>72</v>
      </c>
      <c r="G191" s="192"/>
      <c r="H191" s="192"/>
      <c r="I191" s="192"/>
      <c r="J191" s="192"/>
      <c r="K191" s="40">
        <v>12.2</v>
      </c>
      <c r="L191" s="132">
        <v>1</v>
      </c>
      <c r="M191" s="29">
        <f>L191*K191</f>
        <v>12.2</v>
      </c>
    </row>
    <row r="192" spans="1:13" s="30" customFormat="1" ht="15.95" hidden="1" customHeight="1">
      <c r="A192" s="24"/>
      <c r="B192" s="47"/>
      <c r="C192" s="25" t="s">
        <v>229</v>
      </c>
      <c r="D192" s="24">
        <v>33051000</v>
      </c>
      <c r="E192" s="25" t="s">
        <v>96</v>
      </c>
      <c r="F192" s="192" t="s">
        <v>449</v>
      </c>
      <c r="G192" s="192"/>
      <c r="H192" s="192"/>
      <c r="I192" s="192"/>
      <c r="J192" s="192"/>
      <c r="K192" s="40">
        <v>9.3000000000000007</v>
      </c>
      <c r="L192" s="132"/>
      <c r="M192" s="29">
        <f>L192*K192</f>
        <v>0</v>
      </c>
    </row>
    <row r="193" spans="1:13" s="30" customFormat="1" ht="15.95" hidden="1" customHeight="1">
      <c r="A193" s="24"/>
      <c r="B193" s="47"/>
      <c r="C193" s="25" t="s">
        <v>230</v>
      </c>
      <c r="D193" s="24">
        <v>33049910</v>
      </c>
      <c r="E193" s="25" t="s">
        <v>97</v>
      </c>
      <c r="F193" s="192" t="s">
        <v>98</v>
      </c>
      <c r="G193" s="192"/>
      <c r="H193" s="192"/>
      <c r="I193" s="192"/>
      <c r="J193" s="192"/>
      <c r="K193" s="40">
        <v>13.6</v>
      </c>
      <c r="L193" s="132"/>
      <c r="M193" s="29">
        <f>L193*K193</f>
        <v>0</v>
      </c>
    </row>
    <row r="194" spans="1:13" s="72" customFormat="1" ht="15.95" hidden="1" customHeight="1">
      <c r="A194" s="69"/>
      <c r="B194" s="47"/>
      <c r="C194" s="25" t="s">
        <v>231</v>
      </c>
      <c r="D194" s="24">
        <v>96032900</v>
      </c>
      <c r="E194" s="25" t="s">
        <v>144</v>
      </c>
      <c r="F194" s="192" t="s">
        <v>99</v>
      </c>
      <c r="G194" s="192"/>
      <c r="H194" s="192"/>
      <c r="I194" s="192"/>
      <c r="J194" s="192"/>
      <c r="K194" s="40">
        <v>8.5</v>
      </c>
      <c r="L194" s="132"/>
      <c r="M194" s="29">
        <f>L194*K194</f>
        <v>0</v>
      </c>
    </row>
    <row r="195" spans="1:13" s="72" customFormat="1" ht="12.75" hidden="1">
      <c r="A195" s="69"/>
      <c r="B195" s="47"/>
      <c r="C195" s="25"/>
      <c r="D195" s="24"/>
      <c r="E195" s="25"/>
      <c r="F195" s="39"/>
      <c r="G195" s="39"/>
      <c r="H195" s="39"/>
      <c r="I195" s="39"/>
      <c r="J195" s="39"/>
      <c r="K195" s="40"/>
      <c r="L195" s="132"/>
      <c r="M195" s="29"/>
    </row>
    <row r="196" spans="1:13" s="30" customFormat="1" ht="23.25" hidden="1">
      <c r="A196" s="24"/>
      <c r="B196" s="95"/>
      <c r="C196" s="71"/>
      <c r="D196" s="202" t="s">
        <v>603</v>
      </c>
      <c r="E196" s="202"/>
      <c r="F196" s="202"/>
      <c r="G196" s="202"/>
      <c r="H196" s="202"/>
      <c r="I196" s="202"/>
      <c r="J196" s="202"/>
      <c r="K196" s="202"/>
      <c r="L196" s="202"/>
      <c r="M196" s="203"/>
    </row>
    <row r="197" spans="1:13" s="30" customFormat="1" ht="15.95" hidden="1" customHeight="1">
      <c r="A197" s="24"/>
      <c r="B197" s="47"/>
      <c r="C197" s="25" t="s">
        <v>425</v>
      </c>
      <c r="D197" s="24">
        <v>33071000</v>
      </c>
      <c r="E197" s="94" t="s">
        <v>71</v>
      </c>
      <c r="F197" s="192" t="s">
        <v>282</v>
      </c>
      <c r="G197" s="192"/>
      <c r="H197" s="192"/>
      <c r="I197" s="192"/>
      <c r="J197" s="192"/>
      <c r="K197" s="40">
        <v>10.4</v>
      </c>
      <c r="L197" s="132"/>
      <c r="M197" s="29">
        <f>L197*K197</f>
        <v>0</v>
      </c>
    </row>
    <row r="198" spans="1:13" s="30" customFormat="1" ht="15.95" hidden="1" customHeight="1" thickBot="1">
      <c r="A198" s="24"/>
      <c r="B198" s="53"/>
      <c r="C198" s="54" t="s">
        <v>440</v>
      </c>
      <c r="D198" s="55">
        <v>33049910</v>
      </c>
      <c r="E198" s="54" t="s">
        <v>97</v>
      </c>
      <c r="F198" s="209" t="s">
        <v>283</v>
      </c>
      <c r="G198" s="209"/>
      <c r="H198" s="209"/>
      <c r="I198" s="209"/>
      <c r="J198" s="209"/>
      <c r="K198" s="56">
        <v>11.6</v>
      </c>
      <c r="L198" s="133"/>
      <c r="M198" s="57">
        <f>L198*K198</f>
        <v>0</v>
      </c>
    </row>
    <row r="199" spans="1:13" s="20" customFormat="1" ht="4.5" hidden="1" customHeight="1" thickBot="1">
      <c r="B199" s="19"/>
      <c r="C199" s="19"/>
      <c r="D199" s="48"/>
      <c r="E199" s="58"/>
      <c r="F199" s="58"/>
      <c r="G199" s="58"/>
      <c r="H199" s="58"/>
      <c r="I199" s="58"/>
      <c r="J199" s="58"/>
      <c r="K199" s="58"/>
      <c r="L199" s="46"/>
      <c r="M199" s="59"/>
    </row>
    <row r="200" spans="1:13" s="20" customFormat="1" ht="45" hidden="1">
      <c r="A200" s="19"/>
      <c r="B200" s="197" t="s">
        <v>547</v>
      </c>
      <c r="C200" s="198"/>
      <c r="D200" s="198"/>
      <c r="E200" s="198"/>
      <c r="F200" s="198"/>
      <c r="G200" s="198"/>
      <c r="H200" s="198"/>
      <c r="I200" s="198"/>
      <c r="J200" s="198"/>
      <c r="K200" s="198"/>
      <c r="L200" s="198"/>
      <c r="M200" s="199"/>
    </row>
    <row r="201" spans="1:13" s="96" customFormat="1" ht="15.95" hidden="1" customHeight="1">
      <c r="A201" s="24"/>
      <c r="B201" s="47"/>
      <c r="C201" s="25" t="s">
        <v>513</v>
      </c>
      <c r="D201" s="25" t="s">
        <v>514</v>
      </c>
      <c r="E201" s="25" t="s">
        <v>515</v>
      </c>
      <c r="F201" s="39" t="s">
        <v>516</v>
      </c>
      <c r="G201" s="39"/>
      <c r="H201" s="39"/>
      <c r="I201" s="39"/>
      <c r="J201" s="39"/>
      <c r="K201" s="40">
        <v>6.75</v>
      </c>
      <c r="L201" s="132"/>
      <c r="M201" s="29">
        <f>L201*K201</f>
        <v>0</v>
      </c>
    </row>
    <row r="202" spans="1:13" s="96" customFormat="1" ht="15.95" hidden="1" customHeight="1">
      <c r="A202" s="24"/>
      <c r="B202" s="47"/>
      <c r="C202" s="25" t="s">
        <v>517</v>
      </c>
      <c r="D202" s="25" t="s">
        <v>518</v>
      </c>
      <c r="E202" s="25" t="s">
        <v>519</v>
      </c>
      <c r="F202" s="39" t="s">
        <v>520</v>
      </c>
      <c r="G202" s="39"/>
      <c r="H202" s="39"/>
      <c r="I202" s="39"/>
      <c r="J202" s="39"/>
      <c r="K202" s="40">
        <v>17.600000000000001</v>
      </c>
      <c r="L202" s="132"/>
      <c r="M202" s="29">
        <f>L202*K202</f>
        <v>0</v>
      </c>
    </row>
    <row r="203" spans="1:13" s="96" customFormat="1" ht="15.95" hidden="1" customHeight="1">
      <c r="A203" s="24"/>
      <c r="B203" s="47"/>
      <c r="C203" s="25" t="s">
        <v>521</v>
      </c>
      <c r="D203" s="25" t="s">
        <v>522</v>
      </c>
      <c r="E203" s="25" t="s">
        <v>523</v>
      </c>
      <c r="F203" s="39" t="s">
        <v>527</v>
      </c>
      <c r="G203" s="39"/>
      <c r="H203" s="39"/>
      <c r="I203" s="39"/>
      <c r="J203" s="24"/>
      <c r="K203" s="40">
        <v>14.87</v>
      </c>
      <c r="L203" s="132"/>
      <c r="M203" s="29">
        <f>L203*K203</f>
        <v>0</v>
      </c>
    </row>
    <row r="204" spans="1:13" s="96" customFormat="1" ht="15.95" hidden="1" customHeight="1">
      <c r="A204" s="24"/>
      <c r="B204" s="176"/>
      <c r="C204" s="25" t="s">
        <v>526</v>
      </c>
      <c r="D204" s="24">
        <v>33030020</v>
      </c>
      <c r="E204" s="25" t="s">
        <v>524</v>
      </c>
      <c r="F204" s="189" t="s">
        <v>525</v>
      </c>
      <c r="G204" s="189"/>
      <c r="H204" s="189"/>
      <c r="I204" s="189"/>
      <c r="J204" s="24"/>
      <c r="K204" s="40">
        <v>33.299999999999997</v>
      </c>
      <c r="L204" s="132"/>
      <c r="M204" s="29">
        <f>L204*K204</f>
        <v>0</v>
      </c>
    </row>
    <row r="205" spans="1:13" s="96" customFormat="1" ht="15.95" hidden="1" customHeight="1" thickBot="1">
      <c r="A205" s="24"/>
      <c r="B205" s="187"/>
      <c r="C205" s="54"/>
      <c r="D205" s="55"/>
      <c r="E205" s="54"/>
      <c r="F205" s="190"/>
      <c r="G205" s="190"/>
      <c r="H205" s="190"/>
      <c r="I205" s="190"/>
      <c r="J205" s="55"/>
      <c r="K205" s="56"/>
      <c r="L205" s="55"/>
      <c r="M205" s="57"/>
    </row>
    <row r="206" spans="1:13" s="20" customFormat="1" ht="4.5" hidden="1" customHeight="1" thickBot="1">
      <c r="B206" s="19"/>
      <c r="C206" s="19"/>
      <c r="D206" s="48"/>
      <c r="E206" s="58"/>
      <c r="F206" s="58"/>
      <c r="G206" s="58"/>
      <c r="H206" s="58"/>
      <c r="I206" s="58"/>
      <c r="J206" s="58"/>
      <c r="K206" s="58"/>
      <c r="L206" s="46"/>
      <c r="M206" s="59"/>
    </row>
    <row r="207" spans="1:13" s="20" customFormat="1" ht="45" hidden="1">
      <c r="A207" s="19"/>
      <c r="B207" s="197" t="s">
        <v>243</v>
      </c>
      <c r="C207" s="198"/>
      <c r="D207" s="198"/>
      <c r="E207" s="198"/>
      <c r="F207" s="198"/>
      <c r="G207" s="198"/>
      <c r="H207" s="198"/>
      <c r="I207" s="198"/>
      <c r="J207" s="198"/>
      <c r="K207" s="198"/>
      <c r="L207" s="198"/>
      <c r="M207" s="199"/>
    </row>
    <row r="208" spans="1:13" s="30" customFormat="1" ht="6" hidden="1" customHeight="1">
      <c r="A208" s="24"/>
      <c r="B208" s="21"/>
      <c r="C208" s="84"/>
      <c r="D208" s="84"/>
      <c r="E208" s="84"/>
      <c r="F208" s="84"/>
      <c r="G208" s="84"/>
      <c r="H208" s="84"/>
      <c r="I208" s="84"/>
      <c r="J208" s="84"/>
      <c r="K208" s="84"/>
      <c r="L208" s="84"/>
      <c r="M208" s="90"/>
    </row>
    <row r="209" spans="1:13" s="30" customFormat="1" ht="15.95" hidden="1" customHeight="1">
      <c r="A209" s="24"/>
      <c r="B209" s="47"/>
      <c r="C209" s="25" t="s">
        <v>426</v>
      </c>
      <c r="D209" s="24">
        <v>33051000</v>
      </c>
      <c r="E209" s="25" t="s">
        <v>145</v>
      </c>
      <c r="F209" s="39" t="s">
        <v>147</v>
      </c>
      <c r="G209" s="39"/>
      <c r="H209" s="39"/>
      <c r="I209" s="39"/>
      <c r="J209" s="39"/>
      <c r="K209" s="40">
        <v>14.5</v>
      </c>
      <c r="L209" s="132"/>
      <c r="M209" s="29">
        <f>L209*K209</f>
        <v>0</v>
      </c>
    </row>
    <row r="210" spans="1:13" s="30" customFormat="1" ht="15.95" customHeight="1">
      <c r="A210" s="24"/>
      <c r="B210" s="47"/>
      <c r="C210" s="25" t="s">
        <v>135</v>
      </c>
      <c r="D210" s="24">
        <v>33051000</v>
      </c>
      <c r="E210" s="25" t="s">
        <v>136</v>
      </c>
      <c r="F210" s="39" t="s">
        <v>146</v>
      </c>
      <c r="G210" s="39"/>
      <c r="H210" s="39"/>
      <c r="I210" s="39"/>
      <c r="J210" s="39"/>
      <c r="K210" s="40">
        <v>14.8</v>
      </c>
      <c r="L210" s="132">
        <v>1</v>
      </c>
      <c r="M210" s="29">
        <f>L210*K210</f>
        <v>14.8</v>
      </c>
    </row>
    <row r="211" spans="1:13" s="30" customFormat="1" ht="15.95" hidden="1" customHeight="1">
      <c r="A211" s="24"/>
      <c r="B211" s="47"/>
      <c r="C211" s="25" t="s">
        <v>137</v>
      </c>
      <c r="D211" s="24">
        <v>33049910</v>
      </c>
      <c r="E211" s="25" t="s">
        <v>138</v>
      </c>
      <c r="F211" s="39" t="s">
        <v>558</v>
      </c>
      <c r="G211" s="39"/>
      <c r="H211" s="39"/>
      <c r="I211" s="39"/>
      <c r="J211" s="39"/>
      <c r="K211" s="40">
        <v>17.100000000000001</v>
      </c>
      <c r="L211" s="132"/>
      <c r="M211" s="29">
        <f>L211*K211</f>
        <v>0</v>
      </c>
    </row>
    <row r="212" spans="1:13" s="30" customFormat="1" ht="15.95" hidden="1" customHeight="1">
      <c r="A212" s="24"/>
      <c r="B212" s="47"/>
      <c r="C212" s="25" t="s">
        <v>139</v>
      </c>
      <c r="D212" s="24">
        <v>33049910</v>
      </c>
      <c r="E212" s="25" t="s">
        <v>140</v>
      </c>
      <c r="F212" s="39" t="s">
        <v>559</v>
      </c>
      <c r="G212" s="39"/>
      <c r="H212" s="39"/>
      <c r="I212" s="39"/>
      <c r="J212" s="39"/>
      <c r="K212" s="40">
        <v>8.6</v>
      </c>
      <c r="L212" s="132"/>
      <c r="M212" s="29">
        <f>L212*K212</f>
        <v>0</v>
      </c>
    </row>
    <row r="213" spans="1:13" s="30" customFormat="1" ht="15.95" hidden="1" customHeight="1" thickBot="1">
      <c r="A213" s="24"/>
      <c r="B213" s="47"/>
      <c r="C213" s="25" t="s">
        <v>150</v>
      </c>
      <c r="D213" s="24">
        <v>34012010</v>
      </c>
      <c r="E213" s="25" t="s">
        <v>149</v>
      </c>
      <c r="F213" s="39" t="s">
        <v>148</v>
      </c>
      <c r="G213" s="39"/>
      <c r="H213" s="39"/>
      <c r="I213" s="39"/>
      <c r="J213" s="39"/>
      <c r="K213" s="40">
        <v>4.75</v>
      </c>
      <c r="L213" s="132"/>
      <c r="M213" s="29">
        <f>L213*K213</f>
        <v>0</v>
      </c>
    </row>
    <row r="214" spans="1:13" s="20" customFormat="1" ht="15.95" hidden="1" customHeight="1" thickBot="1">
      <c r="A214" s="19"/>
      <c r="B214" s="21"/>
      <c r="C214" s="97"/>
      <c r="D214" s="24"/>
      <c r="E214" s="25"/>
      <c r="F214" s="39"/>
      <c r="G214" s="206" t="s">
        <v>580</v>
      </c>
      <c r="H214" s="206"/>
      <c r="I214" s="206"/>
      <c r="J214" s="206"/>
      <c r="K214" s="208"/>
      <c r="L214" s="91">
        <f>L211/20</f>
        <v>0</v>
      </c>
      <c r="M214" s="29"/>
    </row>
    <row r="215" spans="1:13" s="20" customFormat="1" ht="15.95" hidden="1" customHeight="1" thickBot="1">
      <c r="A215" s="19"/>
      <c r="B215" s="21"/>
      <c r="C215" s="97"/>
      <c r="D215" s="24"/>
      <c r="E215" s="25"/>
      <c r="F215" s="39"/>
      <c r="G215" s="206" t="s">
        <v>579</v>
      </c>
      <c r="H215" s="206"/>
      <c r="I215" s="206"/>
      <c r="J215" s="206"/>
      <c r="K215" s="208"/>
      <c r="L215" s="91">
        <f>L212/36</f>
        <v>0</v>
      </c>
      <c r="M215" s="29"/>
    </row>
    <row r="216" spans="1:13" s="72" customFormat="1" ht="23.25" hidden="1">
      <c r="A216" s="69"/>
      <c r="B216" s="95"/>
      <c r="C216" s="98"/>
      <c r="D216" s="98" t="s">
        <v>290</v>
      </c>
      <c r="E216" s="98"/>
      <c r="F216" s="98"/>
      <c r="G216" s="98"/>
      <c r="H216" s="98"/>
      <c r="I216" s="98"/>
      <c r="J216" s="98"/>
      <c r="K216" s="98"/>
      <c r="L216" s="98"/>
      <c r="M216" s="99"/>
    </row>
    <row r="217" spans="1:13" s="30" customFormat="1" ht="15.95" hidden="1" customHeight="1" thickBot="1">
      <c r="A217" s="24"/>
      <c r="B217" s="53"/>
      <c r="C217" s="54" t="s">
        <v>427</v>
      </c>
      <c r="D217" s="55">
        <v>34012010</v>
      </c>
      <c r="E217" s="54" t="s">
        <v>138</v>
      </c>
      <c r="F217" s="93" t="s">
        <v>557</v>
      </c>
      <c r="G217" s="93"/>
      <c r="H217" s="93"/>
      <c r="I217" s="93"/>
      <c r="J217" s="93"/>
      <c r="K217" s="56">
        <v>12</v>
      </c>
      <c r="L217" s="133"/>
      <c r="M217" s="57">
        <f>L217*K217</f>
        <v>0</v>
      </c>
    </row>
    <row r="218" spans="1:13" s="20" customFormat="1" ht="4.5" hidden="1" customHeight="1" thickBot="1">
      <c r="B218" s="19"/>
      <c r="C218" s="19"/>
      <c r="D218" s="48"/>
      <c r="E218" s="58"/>
      <c r="F218" s="58"/>
      <c r="G218" s="58"/>
      <c r="H218" s="58"/>
      <c r="I218" s="58"/>
      <c r="J218" s="58"/>
      <c r="K218" s="58"/>
      <c r="L218" s="46"/>
      <c r="M218" s="59"/>
    </row>
    <row r="219" spans="1:13" s="20" customFormat="1" ht="45" hidden="1">
      <c r="A219" s="19"/>
      <c r="B219" s="197" t="s">
        <v>583</v>
      </c>
      <c r="C219" s="198"/>
      <c r="D219" s="198"/>
      <c r="E219" s="198"/>
      <c r="F219" s="198"/>
      <c r="G219" s="198"/>
      <c r="H219" s="198"/>
      <c r="I219" s="198"/>
      <c r="J219" s="198"/>
      <c r="K219" s="198"/>
      <c r="L219" s="198"/>
      <c r="M219" s="199"/>
    </row>
    <row r="220" spans="1:13" s="20" customFormat="1" ht="20.25" hidden="1">
      <c r="A220" s="50"/>
      <c r="B220" s="64"/>
      <c r="C220" s="50"/>
      <c r="D220" s="193" t="s">
        <v>38</v>
      </c>
      <c r="E220" s="193"/>
      <c r="F220" s="193"/>
      <c r="G220" s="193"/>
      <c r="H220" s="193"/>
      <c r="I220" s="193"/>
      <c r="J220" s="193"/>
      <c r="K220" s="193"/>
      <c r="L220" s="193"/>
      <c r="M220" s="194"/>
    </row>
    <row r="221" spans="1:13" s="30" customFormat="1" ht="15.95" hidden="1" customHeight="1">
      <c r="A221" s="24"/>
      <c r="B221" s="51"/>
      <c r="C221" s="25" t="s">
        <v>211</v>
      </c>
      <c r="D221" s="24">
        <v>34012090</v>
      </c>
      <c r="E221" s="25" t="s">
        <v>40</v>
      </c>
      <c r="F221" s="192" t="s">
        <v>630</v>
      </c>
      <c r="G221" s="192"/>
      <c r="H221" s="192"/>
      <c r="I221" s="192"/>
      <c r="J221" s="192"/>
      <c r="K221" s="40">
        <v>9.6</v>
      </c>
      <c r="L221" s="132"/>
      <c r="M221" s="29">
        <f>L221*K221</f>
        <v>0</v>
      </c>
    </row>
    <row r="222" spans="1:13" s="30" customFormat="1" ht="12.75" hidden="1">
      <c r="A222" s="24"/>
      <c r="B222" s="51"/>
      <c r="C222" s="25"/>
      <c r="D222" s="24"/>
      <c r="E222" s="25"/>
      <c r="F222" s="39"/>
      <c r="G222" s="39"/>
      <c r="H222" s="39"/>
      <c r="I222" s="39"/>
      <c r="J222" s="39"/>
      <c r="K222" s="40"/>
      <c r="L222" s="79"/>
      <c r="M222" s="29"/>
    </row>
    <row r="223" spans="1:13" s="86" customFormat="1" ht="20.25" hidden="1">
      <c r="A223" s="19"/>
      <c r="B223" s="51"/>
      <c r="C223" s="19"/>
      <c r="D223" s="193" t="s">
        <v>584</v>
      </c>
      <c r="E223" s="193"/>
      <c r="F223" s="193"/>
      <c r="G223" s="193"/>
      <c r="H223" s="193"/>
      <c r="I223" s="193"/>
      <c r="J223" s="193"/>
      <c r="K223" s="193"/>
      <c r="L223" s="193"/>
      <c r="M223" s="194"/>
    </row>
    <row r="224" spans="1:13" s="66" customFormat="1" ht="15.95" customHeight="1">
      <c r="A224" s="24"/>
      <c r="B224" s="51"/>
      <c r="C224" s="25" t="s">
        <v>212</v>
      </c>
      <c r="D224" s="24">
        <v>34012090</v>
      </c>
      <c r="E224" s="25" t="s">
        <v>41</v>
      </c>
      <c r="F224" s="192" t="s">
        <v>628</v>
      </c>
      <c r="G224" s="192"/>
      <c r="H224" s="192"/>
      <c r="I224" s="192"/>
      <c r="J224" s="192"/>
      <c r="K224" s="40">
        <v>9.4</v>
      </c>
      <c r="L224" s="132">
        <v>3</v>
      </c>
      <c r="M224" s="29">
        <f>L224*K224</f>
        <v>28.200000000000003</v>
      </c>
    </row>
    <row r="225" spans="1:13" s="30" customFormat="1" ht="15.95" customHeight="1">
      <c r="A225" s="24"/>
      <c r="B225" s="51"/>
      <c r="C225" s="25" t="s">
        <v>213</v>
      </c>
      <c r="D225" s="24">
        <v>34012090</v>
      </c>
      <c r="E225" s="25" t="s">
        <v>42</v>
      </c>
      <c r="F225" s="192" t="s">
        <v>629</v>
      </c>
      <c r="G225" s="192"/>
      <c r="H225" s="192"/>
      <c r="I225" s="192"/>
      <c r="J225" s="192"/>
      <c r="K225" s="40">
        <v>9.4</v>
      </c>
      <c r="L225" s="132">
        <v>6</v>
      </c>
      <c r="M225" s="29">
        <f>L225*K225</f>
        <v>56.400000000000006</v>
      </c>
    </row>
    <row r="226" spans="1:13" s="30" customFormat="1" ht="15.95" customHeight="1" thickBot="1">
      <c r="A226" s="24"/>
      <c r="B226" s="73"/>
      <c r="C226" s="54" t="s">
        <v>528</v>
      </c>
      <c r="D226" s="55">
        <v>34012090</v>
      </c>
      <c r="E226" s="54" t="s">
        <v>530</v>
      </c>
      <c r="F226" s="93" t="s">
        <v>529</v>
      </c>
      <c r="G226" s="93"/>
      <c r="H226" s="93"/>
      <c r="I226" s="93"/>
      <c r="J226" s="93"/>
      <c r="K226" s="56">
        <v>9.4</v>
      </c>
      <c r="L226" s="133">
        <v>3</v>
      </c>
      <c r="M226" s="57">
        <f>L226*K226</f>
        <v>28.200000000000003</v>
      </c>
    </row>
    <row r="227" spans="1:13" s="30" customFormat="1" ht="4.5" customHeight="1">
      <c r="A227" s="24"/>
      <c r="B227" s="188"/>
      <c r="C227" s="25"/>
      <c r="D227" s="24"/>
      <c r="E227" s="25"/>
      <c r="F227" s="182"/>
      <c r="G227" s="182"/>
      <c r="H227" s="182"/>
      <c r="I227" s="182"/>
      <c r="J227" s="182"/>
      <c r="K227" s="40"/>
      <c r="L227" s="132"/>
      <c r="M227" s="40"/>
    </row>
    <row r="228" spans="1:13" s="30" customFormat="1" ht="51" hidden="1" customHeight="1">
      <c r="A228" s="24"/>
      <c r="B228" s="197" t="s">
        <v>651</v>
      </c>
      <c r="C228" s="198"/>
      <c r="D228" s="198"/>
      <c r="E228" s="198"/>
      <c r="F228" s="198"/>
      <c r="G228" s="198"/>
      <c r="H228" s="198"/>
      <c r="I228" s="198"/>
      <c r="J228" s="198"/>
      <c r="K228" s="198"/>
      <c r="L228" s="198"/>
      <c r="M228" s="199"/>
    </row>
    <row r="229" spans="1:13" s="20" customFormat="1" ht="20.25" hidden="1">
      <c r="A229" s="50"/>
      <c r="B229" s="271" t="s">
        <v>652</v>
      </c>
      <c r="C229" s="272"/>
      <c r="D229" s="272"/>
      <c r="E229" s="272"/>
      <c r="F229" s="272"/>
      <c r="G229" s="272"/>
      <c r="H229" s="272"/>
      <c r="I229" s="272"/>
      <c r="J229" s="272"/>
      <c r="K229" s="272"/>
      <c r="L229" s="272"/>
      <c r="M229" s="273"/>
    </row>
    <row r="230" spans="1:13" s="20" customFormat="1" ht="3.75" hidden="1" customHeight="1">
      <c r="A230" s="50"/>
      <c r="B230" s="64"/>
      <c r="C230" s="50"/>
      <c r="D230" s="183"/>
      <c r="E230" s="183"/>
      <c r="F230" s="183"/>
      <c r="G230" s="183"/>
      <c r="H230" s="183"/>
      <c r="I230" s="183"/>
      <c r="J230" s="183"/>
      <c r="K230" s="183"/>
      <c r="L230" s="183"/>
      <c r="M230" s="184"/>
    </row>
    <row r="231" spans="1:13" s="72" customFormat="1" ht="21" hidden="1" customHeight="1">
      <c r="A231" s="69"/>
      <c r="B231" s="186"/>
      <c r="C231" s="25" t="s">
        <v>653</v>
      </c>
      <c r="D231" s="24">
        <v>34012010</v>
      </c>
      <c r="E231" s="25" t="s">
        <v>654</v>
      </c>
      <c r="F231" s="192" t="s">
        <v>655</v>
      </c>
      <c r="G231" s="192"/>
      <c r="H231" s="192"/>
      <c r="I231" s="192"/>
      <c r="J231" s="192"/>
      <c r="K231" s="40">
        <v>11</v>
      </c>
      <c r="L231" s="132"/>
      <c r="M231" s="29">
        <f>L231*K231</f>
        <v>0</v>
      </c>
    </row>
    <row r="232" spans="1:13" s="72" customFormat="1" ht="3" hidden="1" customHeight="1">
      <c r="A232" s="69"/>
      <c r="B232" s="186"/>
      <c r="C232" s="25"/>
      <c r="D232" s="24"/>
      <c r="E232" s="25"/>
      <c r="F232" s="182"/>
      <c r="G232" s="182"/>
      <c r="H232" s="182"/>
      <c r="I232" s="182"/>
      <c r="J232" s="182"/>
      <c r="K232" s="40"/>
      <c r="L232" s="132"/>
      <c r="M232" s="29"/>
    </row>
    <row r="233" spans="1:13" s="30" customFormat="1" ht="24.75" hidden="1" customHeight="1" thickBot="1">
      <c r="A233" s="24"/>
      <c r="B233" s="187"/>
      <c r="C233" s="54"/>
      <c r="D233" s="55"/>
      <c r="E233" s="178" t="s">
        <v>656</v>
      </c>
      <c r="F233" s="179"/>
      <c r="G233" s="179"/>
      <c r="H233" s="185"/>
      <c r="I233" s="185"/>
      <c r="J233" s="185"/>
      <c r="K233" s="56"/>
      <c r="L233" s="56"/>
      <c r="M233" s="57"/>
    </row>
    <row r="234" spans="1:13" s="20" customFormat="1" ht="4.5" hidden="1" customHeight="1" thickBot="1">
      <c r="B234" s="19"/>
      <c r="C234" s="19"/>
      <c r="D234" s="48"/>
      <c r="E234" s="58"/>
      <c r="F234" s="58"/>
      <c r="G234" s="58"/>
      <c r="H234" s="58"/>
      <c r="I234" s="58"/>
      <c r="J234" s="58"/>
      <c r="K234" s="58"/>
      <c r="L234" s="46"/>
      <c r="M234" s="59"/>
    </row>
    <row r="235" spans="1:13" s="30" customFormat="1" ht="54.75" hidden="1" customHeight="1">
      <c r="A235" s="24"/>
      <c r="B235" s="264"/>
      <c r="C235" s="265"/>
      <c r="D235" s="265"/>
      <c r="E235" s="265"/>
      <c r="F235" s="265"/>
      <c r="G235" s="265"/>
      <c r="H235" s="265"/>
      <c r="I235" s="265"/>
      <c r="J235" s="265"/>
      <c r="K235" s="265"/>
      <c r="L235" s="265"/>
      <c r="M235" s="266"/>
    </row>
    <row r="236" spans="1:13" s="30" customFormat="1" ht="15.95" customHeight="1">
      <c r="A236" s="24"/>
      <c r="B236" s="60"/>
      <c r="C236" s="25" t="s">
        <v>642</v>
      </c>
      <c r="D236" s="24">
        <v>34012010</v>
      </c>
      <c r="E236" s="25" t="s">
        <v>607</v>
      </c>
      <c r="F236" s="192" t="s">
        <v>548</v>
      </c>
      <c r="G236" s="192"/>
      <c r="H236" s="192"/>
      <c r="I236" s="192"/>
      <c r="J236" s="192"/>
      <c r="K236" s="40">
        <v>22.1</v>
      </c>
      <c r="L236" s="132">
        <v>10</v>
      </c>
      <c r="M236" s="29">
        <f>L236*K236</f>
        <v>221</v>
      </c>
    </row>
    <row r="237" spans="1:13" s="30" customFormat="1" ht="12.75" hidden="1" customHeight="1">
      <c r="A237" s="24"/>
      <c r="B237" s="60"/>
      <c r="C237" s="25"/>
      <c r="D237" s="24"/>
      <c r="E237" s="25"/>
      <c r="F237" s="39"/>
      <c r="G237" s="39"/>
      <c r="H237" s="39"/>
      <c r="I237" s="39"/>
      <c r="J237" s="39"/>
      <c r="K237" s="40"/>
      <c r="L237" s="24"/>
      <c r="M237" s="29"/>
    </row>
    <row r="238" spans="1:13" s="30" customFormat="1" ht="23.25" hidden="1" customHeight="1" thickBot="1">
      <c r="A238" s="24"/>
      <c r="B238" s="92"/>
      <c r="C238" s="74"/>
      <c r="D238" s="262"/>
      <c r="E238" s="262"/>
      <c r="F238" s="262"/>
      <c r="G238" s="262"/>
      <c r="H238" s="262"/>
      <c r="I238" s="262"/>
      <c r="J238" s="262"/>
      <c r="K238" s="262"/>
      <c r="L238" s="262"/>
      <c r="M238" s="263"/>
    </row>
    <row r="239" spans="1:13" s="20" customFormat="1" ht="4.5" hidden="1" customHeight="1" thickBot="1">
      <c r="B239" s="19"/>
      <c r="C239" s="19"/>
      <c r="D239" s="48"/>
      <c r="E239" s="58"/>
      <c r="F239" s="58"/>
      <c r="G239" s="58"/>
      <c r="H239" s="58"/>
      <c r="I239" s="58"/>
      <c r="J239" s="58"/>
      <c r="K239" s="58"/>
      <c r="L239" s="46"/>
      <c r="M239" s="59"/>
    </row>
    <row r="240" spans="1:13" s="20" customFormat="1" ht="45" hidden="1">
      <c r="A240" s="19"/>
      <c r="B240" s="197" t="s">
        <v>43</v>
      </c>
      <c r="C240" s="198"/>
      <c r="D240" s="198"/>
      <c r="E240" s="198"/>
      <c r="F240" s="198"/>
      <c r="G240" s="198"/>
      <c r="H240" s="198"/>
      <c r="I240" s="198"/>
      <c r="J240" s="198"/>
      <c r="K240" s="198"/>
      <c r="L240" s="198"/>
      <c r="M240" s="199"/>
    </row>
    <row r="241" spans="1:13" s="30" customFormat="1" ht="15.95" customHeight="1">
      <c r="A241" s="24"/>
      <c r="B241" s="47"/>
      <c r="C241" s="25" t="s">
        <v>469</v>
      </c>
      <c r="D241" s="24">
        <v>34012010</v>
      </c>
      <c r="E241" s="25" t="s">
        <v>44</v>
      </c>
      <c r="F241" s="192" t="s">
        <v>380</v>
      </c>
      <c r="G241" s="192"/>
      <c r="H241" s="192"/>
      <c r="I241" s="192"/>
      <c r="J241" s="192"/>
      <c r="K241" s="40">
        <v>65.400000000000006</v>
      </c>
      <c r="L241" s="132">
        <v>3</v>
      </c>
      <c r="M241" s="29">
        <f t="shared" ref="M241:M249" si="5">L241*K241</f>
        <v>196.20000000000002</v>
      </c>
    </row>
    <row r="242" spans="1:13" s="30" customFormat="1" ht="15.95" hidden="1" customHeight="1">
      <c r="A242" s="24"/>
      <c r="B242" s="47"/>
      <c r="C242" s="25" t="s">
        <v>470</v>
      </c>
      <c r="D242" s="24">
        <v>34012010</v>
      </c>
      <c r="E242" s="25" t="s">
        <v>45</v>
      </c>
      <c r="F242" s="192" t="s">
        <v>381</v>
      </c>
      <c r="G242" s="192"/>
      <c r="H242" s="192"/>
      <c r="I242" s="192"/>
      <c r="J242" s="192"/>
      <c r="K242" s="40">
        <v>65.400000000000006</v>
      </c>
      <c r="L242" s="132"/>
      <c r="M242" s="29">
        <f t="shared" si="5"/>
        <v>0</v>
      </c>
    </row>
    <row r="243" spans="1:13" s="30" customFormat="1" ht="15.95" hidden="1" customHeight="1">
      <c r="A243" s="24"/>
      <c r="B243" s="47"/>
      <c r="C243" s="25" t="s">
        <v>471</v>
      </c>
      <c r="D243" s="24">
        <v>34012010</v>
      </c>
      <c r="E243" s="25" t="s">
        <v>46</v>
      </c>
      <c r="F243" s="192" t="s">
        <v>382</v>
      </c>
      <c r="G243" s="192"/>
      <c r="H243" s="192"/>
      <c r="I243" s="192"/>
      <c r="J243" s="192"/>
      <c r="K243" s="40">
        <v>65.400000000000006</v>
      </c>
      <c r="L243" s="132"/>
      <c r="M243" s="29">
        <f t="shared" si="5"/>
        <v>0</v>
      </c>
    </row>
    <row r="244" spans="1:13" s="30" customFormat="1" ht="15.95" hidden="1" customHeight="1">
      <c r="A244" s="24"/>
      <c r="B244" s="47"/>
      <c r="C244" s="25" t="s">
        <v>472</v>
      </c>
      <c r="D244" s="24">
        <v>34012010</v>
      </c>
      <c r="E244" s="25" t="s">
        <v>47</v>
      </c>
      <c r="F244" s="192" t="s">
        <v>383</v>
      </c>
      <c r="G244" s="192"/>
      <c r="H244" s="192"/>
      <c r="I244" s="192"/>
      <c r="J244" s="192"/>
      <c r="K244" s="40">
        <v>65.400000000000006</v>
      </c>
      <c r="L244" s="132"/>
      <c r="M244" s="29">
        <f t="shared" si="5"/>
        <v>0</v>
      </c>
    </row>
    <row r="245" spans="1:13" s="30" customFormat="1" ht="15.95" customHeight="1">
      <c r="A245" s="24"/>
      <c r="B245" s="47"/>
      <c r="C245" s="25" t="s">
        <v>473</v>
      </c>
      <c r="D245" s="24">
        <v>34012010</v>
      </c>
      <c r="E245" s="25" t="s">
        <v>48</v>
      </c>
      <c r="F245" s="192" t="s">
        <v>384</v>
      </c>
      <c r="G245" s="192"/>
      <c r="H245" s="192"/>
      <c r="I245" s="192"/>
      <c r="J245" s="192"/>
      <c r="K245" s="40">
        <v>65.400000000000006</v>
      </c>
      <c r="L245" s="132">
        <v>1</v>
      </c>
      <c r="M245" s="29">
        <f t="shared" si="5"/>
        <v>65.400000000000006</v>
      </c>
    </row>
    <row r="246" spans="1:13" s="30" customFormat="1" ht="15.95" customHeight="1">
      <c r="A246" s="24"/>
      <c r="B246" s="47"/>
      <c r="C246" s="25" t="s">
        <v>474</v>
      </c>
      <c r="D246" s="24">
        <v>34012010</v>
      </c>
      <c r="E246" s="25" t="s">
        <v>49</v>
      </c>
      <c r="F246" s="192" t="s">
        <v>385</v>
      </c>
      <c r="G246" s="192"/>
      <c r="H246" s="192"/>
      <c r="I246" s="192"/>
      <c r="J246" s="192"/>
      <c r="K246" s="40">
        <v>65.400000000000006</v>
      </c>
      <c r="L246" s="132">
        <v>2</v>
      </c>
      <c r="M246" s="29">
        <f t="shared" si="5"/>
        <v>130.80000000000001</v>
      </c>
    </row>
    <row r="247" spans="1:13" s="30" customFormat="1" ht="15.95" customHeight="1">
      <c r="A247" s="24"/>
      <c r="B247" s="47"/>
      <c r="C247" s="25" t="s">
        <v>475</v>
      </c>
      <c r="D247" s="24">
        <v>34012010</v>
      </c>
      <c r="E247" s="25" t="s">
        <v>50</v>
      </c>
      <c r="F247" s="192" t="s">
        <v>386</v>
      </c>
      <c r="G247" s="192"/>
      <c r="H247" s="192"/>
      <c r="I247" s="192"/>
      <c r="J247" s="192"/>
      <c r="K247" s="40">
        <v>65.400000000000006</v>
      </c>
      <c r="L247" s="132">
        <v>1</v>
      </c>
      <c r="M247" s="29">
        <f t="shared" si="5"/>
        <v>65.400000000000006</v>
      </c>
    </row>
    <row r="248" spans="1:13" s="30" customFormat="1" ht="15.95" customHeight="1">
      <c r="A248" s="24"/>
      <c r="B248" s="47"/>
      <c r="C248" s="25" t="s">
        <v>476</v>
      </c>
      <c r="D248" s="24">
        <v>34012010</v>
      </c>
      <c r="E248" s="25" t="s">
        <v>51</v>
      </c>
      <c r="F248" s="192" t="s">
        <v>387</v>
      </c>
      <c r="G248" s="192"/>
      <c r="H248" s="192"/>
      <c r="I248" s="192"/>
      <c r="J248" s="192"/>
      <c r="K248" s="40">
        <v>65.400000000000006</v>
      </c>
      <c r="L248" s="132">
        <v>1</v>
      </c>
      <c r="M248" s="29">
        <f t="shared" si="5"/>
        <v>65.400000000000006</v>
      </c>
    </row>
    <row r="249" spans="1:13" s="30" customFormat="1" ht="15.95" customHeight="1">
      <c r="A249" s="24"/>
      <c r="B249" s="47"/>
      <c r="C249" s="25" t="s">
        <v>477</v>
      </c>
      <c r="D249" s="24">
        <v>34012010</v>
      </c>
      <c r="E249" s="25" t="s">
        <v>509</v>
      </c>
      <c r="F249" s="192" t="s">
        <v>388</v>
      </c>
      <c r="G249" s="192"/>
      <c r="H249" s="192"/>
      <c r="I249" s="192"/>
      <c r="J249" s="192"/>
      <c r="K249" s="40">
        <v>65.400000000000006</v>
      </c>
      <c r="L249" s="132">
        <v>1</v>
      </c>
      <c r="M249" s="29">
        <f t="shared" si="5"/>
        <v>65.400000000000006</v>
      </c>
    </row>
    <row r="250" spans="1:13" s="30" customFormat="1" ht="9" customHeight="1">
      <c r="A250" s="24"/>
      <c r="B250" s="47"/>
      <c r="C250" s="25"/>
      <c r="D250" s="24"/>
      <c r="E250" s="25"/>
      <c r="F250" s="39"/>
      <c r="G250" s="39"/>
      <c r="H250" s="39"/>
      <c r="I250" s="39"/>
      <c r="J250" s="39"/>
      <c r="K250" s="40"/>
      <c r="L250" s="40"/>
      <c r="M250" s="29"/>
    </row>
    <row r="251" spans="1:13" s="30" customFormat="1" ht="21" hidden="1" customHeight="1" thickBot="1">
      <c r="A251" s="24"/>
      <c r="B251" s="177"/>
      <c r="C251" s="54"/>
      <c r="D251" s="55"/>
      <c r="E251" s="178" t="s">
        <v>134</v>
      </c>
      <c r="F251" s="179"/>
      <c r="G251" s="179"/>
      <c r="H251" s="175"/>
      <c r="I251" s="175"/>
      <c r="J251" s="175"/>
      <c r="K251" s="56"/>
      <c r="L251" s="56"/>
      <c r="M251" s="57"/>
    </row>
    <row r="252" spans="1:13" s="30" customFormat="1" ht="4.5" hidden="1" customHeight="1" thickBot="1">
      <c r="A252" s="181"/>
      <c r="B252" s="53"/>
      <c r="C252" s="54"/>
      <c r="D252" s="55"/>
      <c r="E252" s="54"/>
      <c r="F252" s="93"/>
      <c r="G252" s="93"/>
      <c r="H252" s="93"/>
      <c r="I252" s="93"/>
      <c r="J252" s="93"/>
      <c r="K252" s="93"/>
      <c r="L252" s="93"/>
      <c r="M252" s="180"/>
    </row>
    <row r="253" spans="1:13" s="30" customFormat="1" ht="45" hidden="1">
      <c r="A253" s="24"/>
      <c r="B253" s="197" t="s">
        <v>640</v>
      </c>
      <c r="C253" s="198"/>
      <c r="D253" s="198"/>
      <c r="E253" s="198"/>
      <c r="F253" s="198"/>
      <c r="G253" s="198"/>
      <c r="H253" s="198"/>
      <c r="I253" s="198"/>
      <c r="J253" s="198"/>
      <c r="K253" s="198"/>
      <c r="L253" s="198"/>
      <c r="M253" s="199"/>
    </row>
    <row r="254" spans="1:13" s="72" customFormat="1" ht="12" hidden="1" customHeight="1">
      <c r="A254" s="69"/>
      <c r="B254" s="83"/>
      <c r="C254" s="84"/>
      <c r="D254" s="84"/>
      <c r="E254" s="84"/>
      <c r="F254" s="84"/>
      <c r="G254" s="84"/>
      <c r="H254" s="84"/>
      <c r="I254" s="84"/>
      <c r="J254" s="84"/>
      <c r="K254" s="84"/>
      <c r="L254" s="84"/>
      <c r="M254" s="90"/>
    </row>
    <row r="255" spans="1:13" s="72" customFormat="1" ht="18.75" hidden="1" customHeight="1">
      <c r="A255" s="69"/>
      <c r="B255" s="176"/>
      <c r="C255" s="25" t="s">
        <v>634</v>
      </c>
      <c r="D255" s="24">
        <v>14049090</v>
      </c>
      <c r="E255" s="25" t="s">
        <v>635</v>
      </c>
      <c r="F255" s="192" t="s">
        <v>636</v>
      </c>
      <c r="G255" s="192"/>
      <c r="H255" s="192"/>
      <c r="I255" s="192"/>
      <c r="J255" s="192"/>
      <c r="K255" s="40">
        <v>9</v>
      </c>
      <c r="L255" s="132"/>
      <c r="M255" s="29">
        <f>L255*K255</f>
        <v>0</v>
      </c>
    </row>
    <row r="256" spans="1:13" s="30" customFormat="1" ht="14.25" customHeight="1">
      <c r="A256" s="24"/>
      <c r="B256" s="176"/>
      <c r="C256" s="25" t="s">
        <v>637</v>
      </c>
      <c r="D256" s="24">
        <v>14042010</v>
      </c>
      <c r="E256" s="25" t="s">
        <v>638</v>
      </c>
      <c r="F256" s="192" t="s">
        <v>639</v>
      </c>
      <c r="G256" s="192"/>
      <c r="H256" s="192"/>
      <c r="I256" s="192"/>
      <c r="J256" s="192"/>
      <c r="K256" s="40">
        <v>16.5</v>
      </c>
      <c r="L256" s="132">
        <v>2</v>
      </c>
      <c r="M256" s="29">
        <f>L256*K256</f>
        <v>33</v>
      </c>
    </row>
    <row r="257" spans="1:13" s="30" customFormat="1" ht="13.5" customHeight="1" thickBot="1">
      <c r="A257" s="24"/>
      <c r="B257" s="177"/>
      <c r="C257" s="54"/>
      <c r="D257" s="55"/>
      <c r="E257" s="103"/>
      <c r="F257" s="104"/>
      <c r="G257" s="104"/>
      <c r="H257" s="104"/>
      <c r="I257" s="104"/>
      <c r="J257" s="104"/>
      <c r="K257" s="105"/>
      <c r="L257" s="55"/>
      <c r="M257" s="57"/>
    </row>
    <row r="258" spans="1:13" s="20" customFormat="1" ht="4.5" customHeight="1">
      <c r="B258" s="19"/>
      <c r="C258" s="19"/>
      <c r="D258" s="48"/>
      <c r="E258" s="58"/>
      <c r="F258" s="58"/>
      <c r="G258" s="58"/>
      <c r="H258" s="58"/>
      <c r="I258" s="58"/>
      <c r="J258" s="58"/>
      <c r="K258" s="58"/>
      <c r="L258" s="46"/>
      <c r="M258" s="59"/>
    </row>
    <row r="259" spans="1:13" s="30" customFormat="1" ht="45" hidden="1">
      <c r="A259" s="24"/>
      <c r="B259" s="197" t="s">
        <v>508</v>
      </c>
      <c r="C259" s="198"/>
      <c r="D259" s="198"/>
      <c r="E259" s="198"/>
      <c r="F259" s="198"/>
      <c r="G259" s="198"/>
      <c r="H259" s="198"/>
      <c r="I259" s="198"/>
      <c r="J259" s="198"/>
      <c r="K259" s="198"/>
      <c r="L259" s="198"/>
      <c r="M259" s="199"/>
    </row>
    <row r="260" spans="1:13" s="72" customFormat="1" ht="12" hidden="1" customHeight="1">
      <c r="A260" s="69"/>
      <c r="B260" s="83"/>
      <c r="C260" s="84"/>
      <c r="D260" s="84"/>
      <c r="E260" s="84"/>
      <c r="F260" s="84"/>
      <c r="G260" s="84"/>
      <c r="H260" s="84"/>
      <c r="I260" s="84"/>
      <c r="J260" s="84"/>
      <c r="K260" s="84"/>
      <c r="L260" s="84"/>
      <c r="M260" s="90"/>
    </row>
    <row r="261" spans="1:13" s="72" customFormat="1" ht="15.95" hidden="1" customHeight="1">
      <c r="A261" s="69"/>
      <c r="B261" s="47"/>
      <c r="C261" s="25" t="s">
        <v>502</v>
      </c>
      <c r="D261" s="24">
        <v>34013000</v>
      </c>
      <c r="E261" s="100">
        <v>7898559725429</v>
      </c>
      <c r="F261" s="195" t="s">
        <v>503</v>
      </c>
      <c r="G261" s="195"/>
      <c r="H261" s="195"/>
      <c r="I261" s="195"/>
      <c r="J261" s="195"/>
      <c r="K261" s="101">
        <v>11.5</v>
      </c>
      <c r="L261" s="132"/>
      <c r="M261" s="29">
        <f>L261*K261</f>
        <v>0</v>
      </c>
    </row>
    <row r="262" spans="1:13" s="30" customFormat="1" ht="11.25" hidden="1" customHeight="1">
      <c r="A262" s="24"/>
      <c r="B262" s="47"/>
      <c r="C262" s="25"/>
      <c r="D262" s="24"/>
      <c r="E262" s="100"/>
      <c r="F262" s="102"/>
      <c r="G262" s="102"/>
      <c r="H262" s="102"/>
      <c r="I262" s="102"/>
      <c r="J262" s="102"/>
      <c r="K262" s="101"/>
      <c r="L262" s="24"/>
      <c r="M262" s="29"/>
    </row>
    <row r="263" spans="1:13" s="30" customFormat="1" ht="11.25" hidden="1" customHeight="1" thickBot="1">
      <c r="A263" s="24"/>
      <c r="B263" s="53"/>
      <c r="C263" s="54"/>
      <c r="D263" s="55"/>
      <c r="E263" s="103"/>
      <c r="F263" s="104"/>
      <c r="G263" s="104"/>
      <c r="H263" s="104"/>
      <c r="I263" s="104"/>
      <c r="J263" s="104"/>
      <c r="K263" s="105"/>
      <c r="L263" s="55"/>
      <c r="M263" s="57"/>
    </row>
    <row r="264" spans="1:13" s="20" customFormat="1" ht="4.5" hidden="1" customHeight="1" thickBot="1">
      <c r="B264" s="19"/>
      <c r="C264" s="19"/>
      <c r="D264" s="48"/>
      <c r="E264" s="58"/>
      <c r="F264" s="58"/>
      <c r="G264" s="58"/>
      <c r="H264" s="58"/>
      <c r="I264" s="58"/>
      <c r="J264" s="58"/>
      <c r="K264" s="58"/>
      <c r="L264" s="46"/>
      <c r="M264" s="59"/>
    </row>
    <row r="265" spans="1:13" s="30" customFormat="1" ht="47.25" hidden="1" customHeight="1">
      <c r="A265" s="24"/>
      <c r="B265" s="197" t="s">
        <v>395</v>
      </c>
      <c r="C265" s="198"/>
      <c r="D265" s="198"/>
      <c r="E265" s="198"/>
      <c r="F265" s="198"/>
      <c r="G265" s="198"/>
      <c r="H265" s="198"/>
      <c r="I265" s="198"/>
      <c r="J265" s="198"/>
      <c r="K265" s="198"/>
      <c r="L265" s="198"/>
      <c r="M265" s="199"/>
    </row>
    <row r="266" spans="1:13" s="30" customFormat="1" ht="15.95" hidden="1" customHeight="1">
      <c r="A266" s="24"/>
      <c r="B266" s="47"/>
      <c r="C266" s="25" t="s">
        <v>367</v>
      </c>
      <c r="D266" s="24">
        <v>33073000</v>
      </c>
      <c r="E266" s="25" t="s">
        <v>368</v>
      </c>
      <c r="F266" s="192" t="s">
        <v>506</v>
      </c>
      <c r="G266" s="192"/>
      <c r="H266" s="192"/>
      <c r="I266" s="192"/>
      <c r="J266" s="192"/>
      <c r="K266" s="40">
        <v>9.6999999999999993</v>
      </c>
      <c r="L266" s="132"/>
      <c r="M266" s="29">
        <f t="shared" ref="M266:M271" si="6">L266*K266</f>
        <v>0</v>
      </c>
    </row>
    <row r="267" spans="1:13" s="30" customFormat="1" ht="15.95" hidden="1" customHeight="1">
      <c r="A267" s="24"/>
      <c r="B267" s="47"/>
      <c r="C267" s="25" t="s">
        <v>369</v>
      </c>
      <c r="D267" s="24">
        <v>33073000</v>
      </c>
      <c r="E267" s="25" t="s">
        <v>370</v>
      </c>
      <c r="F267" s="39" t="s">
        <v>507</v>
      </c>
      <c r="G267" s="39"/>
      <c r="H267" s="39"/>
      <c r="I267" s="39"/>
      <c r="J267" s="39"/>
      <c r="K267" s="40">
        <v>30</v>
      </c>
      <c r="L267" s="132"/>
      <c r="M267" s="29">
        <f t="shared" si="6"/>
        <v>0</v>
      </c>
    </row>
    <row r="268" spans="1:13" s="30" customFormat="1" ht="15.95" hidden="1" customHeight="1">
      <c r="A268" s="24"/>
      <c r="B268" s="47"/>
      <c r="C268" s="25" t="s">
        <v>371</v>
      </c>
      <c r="D268" s="24">
        <v>33012590</v>
      </c>
      <c r="E268" s="25" t="s">
        <v>372</v>
      </c>
      <c r="F268" s="39" t="s">
        <v>396</v>
      </c>
      <c r="G268" s="39"/>
      <c r="H268" s="39"/>
      <c r="I268" s="39"/>
      <c r="J268" s="39"/>
      <c r="K268" s="40">
        <v>37.1</v>
      </c>
      <c r="L268" s="132"/>
      <c r="M268" s="29">
        <f t="shared" si="6"/>
        <v>0</v>
      </c>
    </row>
    <row r="269" spans="1:13" s="30" customFormat="1" ht="15.95" hidden="1" customHeight="1">
      <c r="A269" s="24"/>
      <c r="B269" s="47"/>
      <c r="C269" s="25" t="s">
        <v>488</v>
      </c>
      <c r="D269" s="24">
        <v>33049910</v>
      </c>
      <c r="E269" s="25" t="s">
        <v>489</v>
      </c>
      <c r="F269" s="192" t="s">
        <v>575</v>
      </c>
      <c r="G269" s="192"/>
      <c r="H269" s="192"/>
      <c r="I269" s="192"/>
      <c r="J269" s="192"/>
      <c r="K269" s="40">
        <v>15</v>
      </c>
      <c r="L269" s="132"/>
      <c r="M269" s="29">
        <f t="shared" si="6"/>
        <v>0</v>
      </c>
    </row>
    <row r="270" spans="1:13" s="106" customFormat="1" ht="15.95" hidden="1" customHeight="1">
      <c r="A270" s="24"/>
      <c r="B270" s="47"/>
      <c r="C270" s="25" t="s">
        <v>490</v>
      </c>
      <c r="D270" s="24">
        <v>34013000</v>
      </c>
      <c r="E270" s="25" t="s">
        <v>491</v>
      </c>
      <c r="F270" s="39" t="s">
        <v>492</v>
      </c>
      <c r="G270" s="39"/>
      <c r="H270" s="39"/>
      <c r="I270" s="39"/>
      <c r="J270" s="39"/>
      <c r="K270" s="40">
        <v>21</v>
      </c>
      <c r="L270" s="132"/>
      <c r="M270" s="29">
        <f t="shared" si="6"/>
        <v>0</v>
      </c>
    </row>
    <row r="271" spans="1:13" s="106" customFormat="1" ht="15.95" hidden="1" customHeight="1">
      <c r="A271" s="24"/>
      <c r="B271" s="47"/>
      <c r="C271" s="25" t="s">
        <v>376</v>
      </c>
      <c r="D271" s="24">
        <v>33049910</v>
      </c>
      <c r="E271" s="25" t="s">
        <v>599</v>
      </c>
      <c r="F271" s="192" t="s">
        <v>617</v>
      </c>
      <c r="G271" s="192"/>
      <c r="H271" s="192"/>
      <c r="I271" s="192"/>
      <c r="J271" s="192"/>
      <c r="K271" s="40">
        <v>13.4</v>
      </c>
      <c r="L271" s="132"/>
      <c r="M271" s="29">
        <f t="shared" si="6"/>
        <v>0</v>
      </c>
    </row>
    <row r="272" spans="1:13" s="106" customFormat="1" ht="15.95" customHeight="1">
      <c r="A272" s="24"/>
      <c r="B272" s="166"/>
      <c r="C272" s="25" t="s">
        <v>374</v>
      </c>
      <c r="D272" s="24">
        <v>34012010</v>
      </c>
      <c r="E272" s="25" t="s">
        <v>375</v>
      </c>
      <c r="F272" s="164" t="s">
        <v>618</v>
      </c>
      <c r="G272" s="164"/>
      <c r="H272" s="164"/>
      <c r="I272" s="164"/>
      <c r="J272" s="164"/>
      <c r="K272" s="40">
        <v>4.75</v>
      </c>
      <c r="L272" s="132">
        <v>12</v>
      </c>
      <c r="M272" s="29">
        <f>L272*K272</f>
        <v>57</v>
      </c>
    </row>
    <row r="273" spans="1:14" s="106" customFormat="1" ht="15.95" hidden="1" customHeight="1" thickBot="1">
      <c r="A273" s="24"/>
      <c r="B273" s="47"/>
      <c r="C273" s="25"/>
      <c r="D273" s="24"/>
      <c r="E273" s="107"/>
      <c r="F273" s="204" t="s">
        <v>373</v>
      </c>
      <c r="G273" s="204"/>
      <c r="H273" s="204"/>
      <c r="I273" s="204"/>
      <c r="J273" s="204"/>
      <c r="K273" s="205"/>
      <c r="L273" s="108">
        <f>SUM(L271)/30</f>
        <v>0</v>
      </c>
      <c r="M273" s="109"/>
    </row>
    <row r="274" spans="1:14" s="106" customFormat="1" ht="15.95" hidden="1" customHeight="1" thickBot="1">
      <c r="A274" s="24"/>
      <c r="B274" s="47"/>
      <c r="C274" s="25"/>
      <c r="D274" s="24"/>
      <c r="E274" s="204" t="s">
        <v>379</v>
      </c>
      <c r="F274" s="204"/>
      <c r="G274" s="204"/>
      <c r="H274" s="204"/>
      <c r="I274" s="204"/>
      <c r="J274" s="204"/>
      <c r="K274" s="205"/>
      <c r="L274" s="108">
        <f>SUM(L268)/25</f>
        <v>0</v>
      </c>
      <c r="M274" s="109"/>
    </row>
    <row r="275" spans="1:14" s="72" customFormat="1" ht="15.95" hidden="1" customHeight="1" thickBot="1">
      <c r="A275" s="69"/>
      <c r="B275" s="21"/>
      <c r="C275" s="97"/>
      <c r="D275" s="24"/>
      <c r="E275" s="107"/>
      <c r="F275" s="110"/>
      <c r="G275" s="204" t="s">
        <v>578</v>
      </c>
      <c r="H275" s="204"/>
      <c r="I275" s="204"/>
      <c r="J275" s="204"/>
      <c r="K275" s="205"/>
      <c r="L275" s="108">
        <f>SUM(L269)/20</f>
        <v>0</v>
      </c>
      <c r="M275" s="29"/>
    </row>
    <row r="276" spans="1:14" s="20" customFormat="1" ht="15.95" hidden="1" customHeight="1" thickBot="1">
      <c r="A276" s="19"/>
      <c r="B276" s="47"/>
      <c r="C276" s="24"/>
      <c r="D276" s="24"/>
      <c r="E276" s="107"/>
      <c r="F276" s="110"/>
      <c r="G276" s="204" t="s">
        <v>650</v>
      </c>
      <c r="H276" s="204"/>
      <c r="I276" s="204"/>
      <c r="J276" s="204"/>
      <c r="K276" s="205"/>
      <c r="L276" s="108">
        <f>SUM(L270)/32</f>
        <v>0</v>
      </c>
      <c r="M276" s="29"/>
    </row>
    <row r="277" spans="1:14" s="30" customFormat="1" ht="12.75" hidden="1" customHeight="1">
      <c r="A277" s="24"/>
      <c r="B277" s="47"/>
      <c r="C277" s="25"/>
      <c r="D277" s="24"/>
      <c r="E277" s="111"/>
      <c r="F277" s="111"/>
      <c r="G277" s="111"/>
      <c r="H277" s="111"/>
      <c r="I277" s="111"/>
      <c r="J277" s="111"/>
      <c r="K277" s="111"/>
      <c r="L277" s="112"/>
      <c r="M277" s="109"/>
    </row>
    <row r="278" spans="1:14" s="72" customFormat="1" ht="20.25" hidden="1">
      <c r="A278" s="69"/>
      <c r="B278" s="95"/>
      <c r="C278" s="71"/>
      <c r="D278" s="193" t="s">
        <v>377</v>
      </c>
      <c r="E278" s="193"/>
      <c r="F278" s="193"/>
      <c r="G278" s="193"/>
      <c r="H278" s="193"/>
      <c r="I278" s="193"/>
      <c r="J278" s="193"/>
      <c r="K278" s="193"/>
      <c r="L278" s="193"/>
      <c r="M278" s="194"/>
    </row>
    <row r="279" spans="1:14" s="30" customFormat="1" ht="15.95" hidden="1" customHeight="1">
      <c r="A279" s="24"/>
      <c r="B279" s="47"/>
      <c r="C279" s="25" t="s">
        <v>428</v>
      </c>
      <c r="D279" s="24">
        <v>33049910</v>
      </c>
      <c r="E279" s="25"/>
      <c r="F279" s="192" t="s">
        <v>275</v>
      </c>
      <c r="G279" s="192"/>
      <c r="H279" s="192"/>
      <c r="I279" s="192"/>
      <c r="J279" s="192"/>
      <c r="K279" s="40">
        <v>10.050000000000001</v>
      </c>
      <c r="L279" s="132"/>
      <c r="M279" s="29">
        <f>L279*K279</f>
        <v>0</v>
      </c>
    </row>
    <row r="280" spans="1:14" s="30" customFormat="1" ht="15.95" hidden="1" customHeight="1">
      <c r="A280" s="24"/>
      <c r="B280" s="47"/>
      <c r="C280" s="25" t="s">
        <v>429</v>
      </c>
      <c r="D280" s="24">
        <v>33012590</v>
      </c>
      <c r="E280" s="25"/>
      <c r="F280" s="39" t="s">
        <v>378</v>
      </c>
      <c r="G280" s="39"/>
      <c r="H280" s="39"/>
      <c r="I280" s="39"/>
      <c r="J280" s="39"/>
      <c r="K280" s="40">
        <v>27.85</v>
      </c>
      <c r="L280" s="132"/>
      <c r="M280" s="29">
        <f>L280*K280</f>
        <v>0</v>
      </c>
    </row>
    <row r="281" spans="1:14" s="20" customFormat="1" ht="15.95" hidden="1" customHeight="1">
      <c r="A281" s="19"/>
      <c r="B281" s="166"/>
      <c r="C281" s="25" t="s">
        <v>494</v>
      </c>
      <c r="D281" s="24">
        <v>33049910</v>
      </c>
      <c r="E281" s="25"/>
      <c r="F281" s="164" t="s">
        <v>576</v>
      </c>
      <c r="G281" s="164"/>
      <c r="H281" s="164"/>
      <c r="I281" s="164"/>
      <c r="J281" s="164"/>
      <c r="K281" s="40">
        <v>11.25</v>
      </c>
      <c r="L281" s="132"/>
      <c r="M281" s="29">
        <f>K281*L281</f>
        <v>0</v>
      </c>
    </row>
    <row r="282" spans="1:14" s="20" customFormat="1" ht="15.95" hidden="1" customHeight="1">
      <c r="A282" s="19"/>
      <c r="B282" s="166"/>
      <c r="C282" s="25" t="s">
        <v>493</v>
      </c>
      <c r="D282" s="24">
        <v>34013000</v>
      </c>
      <c r="E282" s="25"/>
      <c r="F282" s="164" t="s">
        <v>498</v>
      </c>
      <c r="G282" s="164"/>
      <c r="H282" s="164"/>
      <c r="I282" s="164"/>
      <c r="J282" s="164"/>
      <c r="K282" s="40">
        <v>15.75</v>
      </c>
      <c r="L282" s="132"/>
      <c r="M282" s="29">
        <f>K282*L282</f>
        <v>0</v>
      </c>
    </row>
    <row r="283" spans="1:14" s="20" customFormat="1" ht="15.95" hidden="1" customHeight="1" thickBot="1">
      <c r="A283" s="19"/>
      <c r="B283" s="167"/>
      <c r="C283" s="54" t="s">
        <v>619</v>
      </c>
      <c r="D283" s="55">
        <v>33073000</v>
      </c>
      <c r="E283" s="168"/>
      <c r="F283" s="165" t="s">
        <v>620</v>
      </c>
      <c r="G283" s="165"/>
      <c r="H283" s="165"/>
      <c r="I283" s="165"/>
      <c r="J283" s="165"/>
      <c r="K283" s="56">
        <v>38</v>
      </c>
      <c r="L283" s="133"/>
      <c r="M283" s="57">
        <f>K283*L283</f>
        <v>0</v>
      </c>
    </row>
    <row r="284" spans="1:14" s="20" customFormat="1" ht="15.95" hidden="1" customHeight="1" thickBot="1">
      <c r="A284" s="19"/>
      <c r="B284" s="167"/>
      <c r="C284" s="54"/>
      <c r="D284" s="55"/>
      <c r="E284" s="54"/>
      <c r="F284" s="165"/>
      <c r="G284" s="165"/>
      <c r="H284" s="165"/>
      <c r="I284" s="165"/>
      <c r="J284" s="165"/>
      <c r="K284" s="56"/>
      <c r="L284" s="133"/>
      <c r="M284" s="57"/>
    </row>
    <row r="285" spans="1:14" s="20" customFormat="1" ht="4.5" hidden="1" customHeight="1" thickBot="1">
      <c r="B285" s="19"/>
      <c r="C285" s="19"/>
      <c r="D285" s="48"/>
      <c r="E285" s="58"/>
      <c r="F285" s="58"/>
      <c r="G285" s="58"/>
      <c r="H285" s="58"/>
      <c r="I285" s="58"/>
      <c r="J285" s="58"/>
      <c r="K285" s="58"/>
      <c r="L285" s="46"/>
      <c r="M285" s="59"/>
    </row>
    <row r="286" spans="1:14" s="20" customFormat="1" ht="45" hidden="1">
      <c r="A286" s="19"/>
      <c r="B286" s="197" t="s">
        <v>591</v>
      </c>
      <c r="C286" s="198"/>
      <c r="D286" s="198"/>
      <c r="E286" s="198"/>
      <c r="F286" s="198"/>
      <c r="G286" s="198"/>
      <c r="H286" s="198"/>
      <c r="I286" s="198"/>
      <c r="J286" s="198"/>
      <c r="K286" s="198"/>
      <c r="L286" s="198"/>
      <c r="M286" s="199"/>
    </row>
    <row r="287" spans="1:14" s="20" customFormat="1" ht="33" hidden="1" customHeight="1">
      <c r="A287" s="19"/>
      <c r="B287" s="60"/>
      <c r="C287" s="19"/>
      <c r="D287" s="193" t="s">
        <v>349</v>
      </c>
      <c r="E287" s="193"/>
      <c r="F287" s="193"/>
      <c r="G287" s="193"/>
      <c r="H287" s="193"/>
      <c r="I287" s="193"/>
      <c r="J287" s="193"/>
      <c r="K287" s="193"/>
      <c r="L287" s="193"/>
      <c r="M287" s="194"/>
      <c r="N287" s="113"/>
    </row>
    <row r="288" spans="1:14" s="30" customFormat="1" ht="15.95" hidden="1" customHeight="1">
      <c r="A288" s="24"/>
      <c r="B288" s="60"/>
      <c r="C288" s="25" t="s">
        <v>350</v>
      </c>
      <c r="D288" s="24">
        <v>33073000</v>
      </c>
      <c r="E288" s="25" t="s">
        <v>351</v>
      </c>
      <c r="F288" s="192" t="s">
        <v>398</v>
      </c>
      <c r="G288" s="192"/>
      <c r="H288" s="192"/>
      <c r="I288" s="192"/>
      <c r="J288" s="192"/>
      <c r="K288" s="40">
        <v>9.6999999999999993</v>
      </c>
      <c r="L288" s="132"/>
      <c r="M288" s="29">
        <f>L288*K288</f>
        <v>0</v>
      </c>
    </row>
    <row r="289" spans="1:13" s="30" customFormat="1" ht="15.95" hidden="1" customHeight="1">
      <c r="A289" s="24"/>
      <c r="B289" s="60"/>
      <c r="C289" s="25" t="s">
        <v>347</v>
      </c>
      <c r="D289" s="24">
        <v>33073000</v>
      </c>
      <c r="E289" s="25" t="s">
        <v>54</v>
      </c>
      <c r="F289" s="192" t="s">
        <v>450</v>
      </c>
      <c r="G289" s="192"/>
      <c r="H289" s="192"/>
      <c r="I289" s="192"/>
      <c r="J289" s="192"/>
      <c r="K289" s="40">
        <v>9.6999999999999993</v>
      </c>
      <c r="L289" s="132"/>
      <c r="M289" s="29">
        <f>L289*K289</f>
        <v>0</v>
      </c>
    </row>
    <row r="290" spans="1:13" s="30" customFormat="1" ht="15.95" hidden="1" customHeight="1">
      <c r="A290" s="24"/>
      <c r="B290" s="60"/>
      <c r="C290" s="25" t="s">
        <v>348</v>
      </c>
      <c r="D290" s="24">
        <v>33073000</v>
      </c>
      <c r="E290" s="25" t="s">
        <v>55</v>
      </c>
      <c r="F290" s="192" t="s">
        <v>397</v>
      </c>
      <c r="G290" s="192"/>
      <c r="H290" s="192"/>
      <c r="I290" s="192"/>
      <c r="J290" s="192"/>
      <c r="K290" s="40">
        <v>9.6999999999999993</v>
      </c>
      <c r="L290" s="132"/>
      <c r="M290" s="29">
        <f>L290*K290</f>
        <v>0</v>
      </c>
    </row>
    <row r="291" spans="1:13" s="30" customFormat="1" ht="15.95" hidden="1" customHeight="1">
      <c r="A291" s="24"/>
      <c r="B291" s="47"/>
      <c r="C291" s="25" t="s">
        <v>389</v>
      </c>
      <c r="D291" s="24">
        <v>33073000</v>
      </c>
      <c r="E291" s="25" t="s">
        <v>390</v>
      </c>
      <c r="F291" s="192" t="s">
        <v>399</v>
      </c>
      <c r="G291" s="192"/>
      <c r="H291" s="192"/>
      <c r="I291" s="192"/>
      <c r="J291" s="192"/>
      <c r="K291" s="40">
        <v>9.6999999999999993</v>
      </c>
      <c r="L291" s="132"/>
      <c r="M291" s="29">
        <f>L291*K291</f>
        <v>0</v>
      </c>
    </row>
    <row r="292" spans="1:13" s="20" customFormat="1" hidden="1">
      <c r="A292" s="19"/>
      <c r="B292" s="47"/>
      <c r="C292" s="25"/>
      <c r="D292" s="24"/>
      <c r="E292" s="25"/>
      <c r="F292" s="39"/>
      <c r="G292" s="39"/>
      <c r="H292" s="39"/>
      <c r="I292" s="39"/>
      <c r="J292" s="39"/>
      <c r="K292" s="40"/>
      <c r="L292" s="24"/>
      <c r="M292" s="29"/>
    </row>
    <row r="293" spans="1:13" s="20" customFormat="1" ht="30" hidden="1" customHeight="1">
      <c r="A293" s="19"/>
      <c r="B293" s="60"/>
      <c r="C293" s="24"/>
      <c r="D293" s="193" t="s">
        <v>352</v>
      </c>
      <c r="E293" s="193"/>
      <c r="F293" s="193"/>
      <c r="G293" s="193"/>
      <c r="H293" s="193"/>
      <c r="I293" s="193"/>
      <c r="J293" s="193"/>
      <c r="K293" s="193"/>
      <c r="L293" s="193"/>
      <c r="M293" s="194"/>
    </row>
    <row r="294" spans="1:13" s="30" customFormat="1" ht="15.95" hidden="1" customHeight="1">
      <c r="A294" s="24"/>
      <c r="B294" s="60"/>
      <c r="C294" s="25" t="s">
        <v>356</v>
      </c>
      <c r="D294" s="24">
        <v>34013000</v>
      </c>
      <c r="E294" s="25" t="s">
        <v>355</v>
      </c>
      <c r="F294" s="192" t="s">
        <v>402</v>
      </c>
      <c r="G294" s="192"/>
      <c r="H294" s="192"/>
      <c r="I294" s="192"/>
      <c r="J294" s="192"/>
      <c r="K294" s="40">
        <v>20.9</v>
      </c>
      <c r="L294" s="132"/>
      <c r="M294" s="29">
        <f>L294*K294</f>
        <v>0</v>
      </c>
    </row>
    <row r="295" spans="1:13" s="30" customFormat="1" ht="15.95" hidden="1" customHeight="1">
      <c r="A295" s="24"/>
      <c r="B295" s="60"/>
      <c r="C295" s="25" t="s">
        <v>353</v>
      </c>
      <c r="D295" s="24">
        <v>34013000</v>
      </c>
      <c r="E295" s="25" t="s">
        <v>56</v>
      </c>
      <c r="F295" s="39" t="s">
        <v>400</v>
      </c>
      <c r="G295" s="39"/>
      <c r="H295" s="39"/>
      <c r="I295" s="39"/>
      <c r="J295" s="39"/>
      <c r="K295" s="40">
        <v>20.9</v>
      </c>
      <c r="L295" s="132"/>
      <c r="M295" s="29">
        <f>L295*K295</f>
        <v>0</v>
      </c>
    </row>
    <row r="296" spans="1:13" s="30" customFormat="1" ht="15.95" hidden="1" customHeight="1">
      <c r="A296" s="24"/>
      <c r="B296" s="60"/>
      <c r="C296" s="25" t="s">
        <v>354</v>
      </c>
      <c r="D296" s="24">
        <v>34013000</v>
      </c>
      <c r="E296" s="25" t="s">
        <v>57</v>
      </c>
      <c r="F296" s="192" t="s">
        <v>401</v>
      </c>
      <c r="G296" s="192"/>
      <c r="H296" s="192"/>
      <c r="I296" s="192"/>
      <c r="J296" s="39"/>
      <c r="K296" s="40">
        <v>20.9</v>
      </c>
      <c r="L296" s="132"/>
      <c r="M296" s="29">
        <f>L296*K296</f>
        <v>0</v>
      </c>
    </row>
    <row r="297" spans="1:13" s="30" customFormat="1" ht="15.95" hidden="1" customHeight="1">
      <c r="A297" s="24"/>
      <c r="B297" s="47"/>
      <c r="C297" s="25" t="s">
        <v>391</v>
      </c>
      <c r="D297" s="24">
        <v>34013000</v>
      </c>
      <c r="E297" s="25" t="s">
        <v>392</v>
      </c>
      <c r="F297" s="192" t="s">
        <v>403</v>
      </c>
      <c r="G297" s="192"/>
      <c r="H297" s="192"/>
      <c r="I297" s="192"/>
      <c r="J297" s="192"/>
      <c r="K297" s="40">
        <v>20.9</v>
      </c>
      <c r="L297" s="132"/>
      <c r="M297" s="29">
        <f>L297*K297</f>
        <v>0</v>
      </c>
    </row>
    <row r="298" spans="1:13" s="20" customFormat="1" hidden="1">
      <c r="A298" s="19"/>
      <c r="B298" s="47"/>
      <c r="C298" s="25"/>
      <c r="D298" s="24"/>
      <c r="E298" s="25"/>
      <c r="F298" s="39"/>
      <c r="G298" s="39"/>
      <c r="H298" s="39"/>
      <c r="I298" s="39"/>
      <c r="J298" s="39"/>
      <c r="K298" s="40"/>
      <c r="L298" s="24"/>
      <c r="M298" s="29"/>
    </row>
    <row r="299" spans="1:13" s="20" customFormat="1" ht="24.75" hidden="1" customHeight="1">
      <c r="A299" s="19"/>
      <c r="B299" s="60"/>
      <c r="C299" s="24"/>
      <c r="D299" s="193" t="s">
        <v>357</v>
      </c>
      <c r="E299" s="193"/>
      <c r="F299" s="193"/>
      <c r="G299" s="193"/>
      <c r="H299" s="193"/>
      <c r="I299" s="193"/>
      <c r="J299" s="193"/>
      <c r="K299" s="193"/>
      <c r="L299" s="193"/>
      <c r="M299" s="194"/>
    </row>
    <row r="300" spans="1:13" s="30" customFormat="1" ht="15.95" hidden="1" customHeight="1">
      <c r="A300" s="24"/>
      <c r="B300" s="60"/>
      <c r="C300" s="25" t="s">
        <v>363</v>
      </c>
      <c r="D300" s="24">
        <v>33073000</v>
      </c>
      <c r="E300" s="25" t="s">
        <v>362</v>
      </c>
      <c r="F300" s="192" t="s">
        <v>451</v>
      </c>
      <c r="G300" s="192"/>
      <c r="H300" s="192"/>
      <c r="I300" s="192"/>
      <c r="J300" s="192"/>
      <c r="K300" s="40">
        <v>22.4</v>
      </c>
      <c r="L300" s="132"/>
      <c r="M300" s="29">
        <f>L300*K300</f>
        <v>0</v>
      </c>
    </row>
    <row r="301" spans="1:13" s="30" customFormat="1" ht="15.95" hidden="1" customHeight="1">
      <c r="A301" s="24"/>
      <c r="B301" s="60"/>
      <c r="C301" s="25" t="s">
        <v>358</v>
      </c>
      <c r="D301" s="24">
        <v>33073000</v>
      </c>
      <c r="E301" s="25" t="s">
        <v>359</v>
      </c>
      <c r="F301" s="192" t="s">
        <v>452</v>
      </c>
      <c r="G301" s="192"/>
      <c r="H301" s="192"/>
      <c r="I301" s="192"/>
      <c r="J301" s="192"/>
      <c r="K301" s="40">
        <v>22.4</v>
      </c>
      <c r="L301" s="132"/>
      <c r="M301" s="29">
        <f>L301*K301</f>
        <v>0</v>
      </c>
    </row>
    <row r="302" spans="1:13" s="30" customFormat="1" ht="15.95" hidden="1" customHeight="1">
      <c r="A302" s="24"/>
      <c r="B302" s="60"/>
      <c r="C302" s="25" t="s">
        <v>360</v>
      </c>
      <c r="D302" s="24">
        <v>33073000</v>
      </c>
      <c r="E302" s="25" t="s">
        <v>361</v>
      </c>
      <c r="F302" s="192" t="s">
        <v>453</v>
      </c>
      <c r="G302" s="192"/>
      <c r="H302" s="192"/>
      <c r="I302" s="192"/>
      <c r="J302" s="192"/>
      <c r="K302" s="40">
        <v>22.4</v>
      </c>
      <c r="L302" s="132"/>
      <c r="M302" s="29">
        <f>L302*K302</f>
        <v>0</v>
      </c>
    </row>
    <row r="303" spans="1:13" s="30" customFormat="1" ht="15.95" hidden="1" customHeight="1" thickBot="1">
      <c r="A303" s="24"/>
      <c r="B303" s="53"/>
      <c r="C303" s="54" t="s">
        <v>393</v>
      </c>
      <c r="D303" s="55">
        <v>33073000</v>
      </c>
      <c r="E303" s="54" t="s">
        <v>600</v>
      </c>
      <c r="F303" s="209" t="s">
        <v>454</v>
      </c>
      <c r="G303" s="209"/>
      <c r="H303" s="209"/>
      <c r="I303" s="209"/>
      <c r="J303" s="209"/>
      <c r="K303" s="56">
        <v>22.4</v>
      </c>
      <c r="L303" s="133"/>
      <c r="M303" s="57">
        <f>L303*K303</f>
        <v>0</v>
      </c>
    </row>
    <row r="304" spans="1:13" s="20" customFormat="1" ht="4.5" hidden="1" customHeight="1" thickBot="1">
      <c r="B304" s="19"/>
      <c r="C304" s="19"/>
      <c r="D304" s="48"/>
      <c r="E304" s="58"/>
      <c r="F304" s="58"/>
      <c r="G304" s="58"/>
      <c r="H304" s="58"/>
      <c r="I304" s="58"/>
      <c r="J304" s="58"/>
      <c r="K304" s="58"/>
      <c r="L304" s="46"/>
      <c r="M304" s="59"/>
    </row>
    <row r="305" spans="1:13" s="30" customFormat="1" ht="45" hidden="1">
      <c r="A305" s="24"/>
      <c r="B305" s="197" t="s">
        <v>582</v>
      </c>
      <c r="C305" s="198"/>
      <c r="D305" s="198"/>
      <c r="E305" s="198"/>
      <c r="F305" s="198"/>
      <c r="G305" s="198"/>
      <c r="H305" s="198"/>
      <c r="I305" s="198"/>
      <c r="J305" s="198"/>
      <c r="K305" s="198"/>
      <c r="L305" s="198"/>
      <c r="M305" s="199"/>
    </row>
    <row r="306" spans="1:13" s="30" customFormat="1" ht="20.25" hidden="1">
      <c r="A306" s="24"/>
      <c r="B306" s="21"/>
      <c r="C306" s="19"/>
      <c r="D306" s="193" t="s">
        <v>101</v>
      </c>
      <c r="E306" s="193"/>
      <c r="F306" s="193"/>
      <c r="G306" s="193"/>
      <c r="H306" s="193"/>
      <c r="I306" s="193"/>
      <c r="J306" s="193"/>
      <c r="K306" s="193"/>
      <c r="L306" s="193"/>
      <c r="M306" s="194"/>
    </row>
    <row r="307" spans="1:13" s="30" customFormat="1" ht="15.95" customHeight="1">
      <c r="A307" s="24"/>
      <c r="B307" s="47"/>
      <c r="C307" s="25" t="s">
        <v>214</v>
      </c>
      <c r="D307" s="24">
        <v>34013000</v>
      </c>
      <c r="E307" s="25" t="s">
        <v>91</v>
      </c>
      <c r="F307" s="192" t="s">
        <v>455</v>
      </c>
      <c r="G307" s="192"/>
      <c r="H307" s="192"/>
      <c r="I307" s="192"/>
      <c r="J307" s="192"/>
      <c r="K307" s="40">
        <v>14.1</v>
      </c>
      <c r="L307" s="132">
        <v>4</v>
      </c>
      <c r="M307" s="29">
        <f>L307*K307</f>
        <v>56.4</v>
      </c>
    </row>
    <row r="308" spans="1:13" s="30" customFormat="1" ht="15.95" customHeight="1">
      <c r="A308" s="24"/>
      <c r="B308" s="47"/>
      <c r="C308" s="25" t="s">
        <v>215</v>
      </c>
      <c r="D308" s="24">
        <v>34013000</v>
      </c>
      <c r="E308" s="25" t="s">
        <v>92</v>
      </c>
      <c r="F308" s="192" t="s">
        <v>456</v>
      </c>
      <c r="G308" s="192"/>
      <c r="H308" s="192"/>
      <c r="I308" s="192"/>
      <c r="J308" s="192"/>
      <c r="K308" s="40">
        <v>14.1</v>
      </c>
      <c r="L308" s="132">
        <v>2</v>
      </c>
      <c r="M308" s="29">
        <f>L308*K308</f>
        <v>28.2</v>
      </c>
    </row>
    <row r="309" spans="1:13" s="30" customFormat="1" ht="15.95" hidden="1" customHeight="1">
      <c r="A309" s="24"/>
      <c r="B309" s="47"/>
      <c r="C309" s="25" t="s">
        <v>216</v>
      </c>
      <c r="D309" s="24">
        <v>34013000</v>
      </c>
      <c r="E309" s="25" t="s">
        <v>93</v>
      </c>
      <c r="F309" s="192" t="s">
        <v>462</v>
      </c>
      <c r="G309" s="192"/>
      <c r="H309" s="192"/>
      <c r="I309" s="192"/>
      <c r="J309" s="192"/>
      <c r="K309" s="40">
        <v>14.1</v>
      </c>
      <c r="L309" s="132"/>
      <c r="M309" s="29">
        <f>L309*K309</f>
        <v>0</v>
      </c>
    </row>
    <row r="310" spans="1:13" s="30" customFormat="1" ht="15.95" hidden="1" customHeight="1" thickBot="1">
      <c r="A310" s="24"/>
      <c r="B310" s="47"/>
      <c r="C310" s="25" t="s">
        <v>217</v>
      </c>
      <c r="D310" s="24">
        <v>34013000</v>
      </c>
      <c r="E310" s="25" t="s">
        <v>94</v>
      </c>
      <c r="F310" s="192" t="s">
        <v>457</v>
      </c>
      <c r="G310" s="192"/>
      <c r="H310" s="192"/>
      <c r="I310" s="192"/>
      <c r="J310" s="192"/>
      <c r="K310" s="40">
        <v>14.1</v>
      </c>
      <c r="L310" s="132"/>
      <c r="M310" s="29">
        <f>L310*K310</f>
        <v>0</v>
      </c>
    </row>
    <row r="311" spans="1:13" s="30" customFormat="1" ht="15.95" hidden="1" customHeight="1" thickBot="1">
      <c r="A311" s="24"/>
      <c r="B311" s="21"/>
      <c r="C311" s="24"/>
      <c r="D311" s="24"/>
      <c r="E311" s="25"/>
      <c r="F311" s="39"/>
      <c r="G311" s="39"/>
      <c r="H311" s="206" t="s">
        <v>277</v>
      </c>
      <c r="I311" s="206"/>
      <c r="J311" s="206"/>
      <c r="K311" s="208"/>
      <c r="L311" s="35">
        <f>SUM(L307:L310)/42</f>
        <v>0.14285714285714285</v>
      </c>
      <c r="M311" s="29"/>
    </row>
    <row r="312" spans="1:13" s="20" customFormat="1" ht="20.25" hidden="1">
      <c r="A312" s="19"/>
      <c r="B312" s="60"/>
      <c r="C312" s="24"/>
      <c r="D312" s="193" t="s">
        <v>58</v>
      </c>
      <c r="E312" s="193"/>
      <c r="F312" s="193"/>
      <c r="G312" s="193"/>
      <c r="H312" s="193"/>
      <c r="I312" s="193"/>
      <c r="J312" s="193"/>
      <c r="K312" s="193"/>
      <c r="L312" s="193"/>
      <c r="M312" s="194"/>
    </row>
    <row r="313" spans="1:13" s="30" customFormat="1" ht="15.95" hidden="1" customHeight="1">
      <c r="A313" s="24"/>
      <c r="B313" s="60"/>
      <c r="C313" s="25" t="s">
        <v>218</v>
      </c>
      <c r="D313" s="24">
        <v>34013000</v>
      </c>
      <c r="E313" s="25" t="s">
        <v>61</v>
      </c>
      <c r="F313" s="192" t="s">
        <v>458</v>
      </c>
      <c r="G313" s="192"/>
      <c r="H313" s="192"/>
      <c r="I313" s="192"/>
      <c r="J313" s="192"/>
      <c r="K313" s="40">
        <v>21</v>
      </c>
      <c r="L313" s="132"/>
      <c r="M313" s="29">
        <f>L313*K313</f>
        <v>0</v>
      </c>
    </row>
    <row r="314" spans="1:13" s="30" customFormat="1" ht="15.95" hidden="1" customHeight="1">
      <c r="A314" s="24"/>
      <c r="B314" s="60"/>
      <c r="C314" s="25" t="s">
        <v>219</v>
      </c>
      <c r="D314" s="24">
        <v>34013000</v>
      </c>
      <c r="E314" s="25" t="s">
        <v>59</v>
      </c>
      <c r="F314" s="192" t="s">
        <v>459</v>
      </c>
      <c r="G314" s="192"/>
      <c r="H314" s="192"/>
      <c r="I314" s="192"/>
      <c r="J314" s="192"/>
      <c r="K314" s="40">
        <v>21</v>
      </c>
      <c r="L314" s="132"/>
      <c r="M314" s="29">
        <f>L314*K314</f>
        <v>0</v>
      </c>
    </row>
    <row r="315" spans="1:13" s="30" customFormat="1" ht="15.95" hidden="1" customHeight="1">
      <c r="A315" s="24"/>
      <c r="B315" s="60"/>
      <c r="C315" s="25" t="s">
        <v>220</v>
      </c>
      <c r="D315" s="24">
        <v>34013000</v>
      </c>
      <c r="E315" s="25" t="s">
        <v>60</v>
      </c>
      <c r="F315" s="192" t="s">
        <v>460</v>
      </c>
      <c r="G315" s="192"/>
      <c r="H315" s="192"/>
      <c r="I315" s="192"/>
      <c r="J315" s="192"/>
      <c r="K315" s="40">
        <v>21</v>
      </c>
      <c r="L315" s="132"/>
      <c r="M315" s="29">
        <f>L315*K315</f>
        <v>0</v>
      </c>
    </row>
    <row r="316" spans="1:13" s="30" customFormat="1" ht="15.95" hidden="1" customHeight="1" thickBot="1">
      <c r="A316" s="24"/>
      <c r="B316" s="60"/>
      <c r="C316" s="25" t="s">
        <v>221</v>
      </c>
      <c r="D316" s="24">
        <v>34013000</v>
      </c>
      <c r="E316" s="25" t="s">
        <v>95</v>
      </c>
      <c r="F316" s="192" t="s">
        <v>461</v>
      </c>
      <c r="G316" s="192"/>
      <c r="H316" s="192"/>
      <c r="I316" s="192"/>
      <c r="J316" s="192"/>
      <c r="K316" s="40">
        <v>21</v>
      </c>
      <c r="L316" s="132"/>
      <c r="M316" s="29">
        <f>L316*K316</f>
        <v>0</v>
      </c>
    </row>
    <row r="317" spans="1:13" s="30" customFormat="1" ht="15.95" hidden="1" customHeight="1" thickBot="1">
      <c r="A317" s="24"/>
      <c r="B317" s="47"/>
      <c r="C317" s="24"/>
      <c r="D317" s="24"/>
      <c r="E317" s="25"/>
      <c r="F317" s="39"/>
      <c r="G317" s="39"/>
      <c r="H317" s="251" t="s">
        <v>102</v>
      </c>
      <c r="I317" s="251"/>
      <c r="J317" s="251"/>
      <c r="K317" s="252"/>
      <c r="L317" s="88">
        <f>SUM(L313:L316)/32</f>
        <v>0</v>
      </c>
      <c r="M317" s="29"/>
    </row>
    <row r="318" spans="1:13" s="30" customFormat="1" ht="20.25" hidden="1">
      <c r="A318" s="24"/>
      <c r="B318" s="21"/>
      <c r="C318" s="19"/>
      <c r="D318" s="193" t="s">
        <v>278</v>
      </c>
      <c r="E318" s="193"/>
      <c r="F318" s="193"/>
      <c r="G318" s="193"/>
      <c r="H318" s="193"/>
      <c r="I318" s="193"/>
      <c r="J318" s="193"/>
      <c r="K318" s="193"/>
      <c r="L318" s="193"/>
      <c r="M318" s="194"/>
    </row>
    <row r="319" spans="1:13" s="30" customFormat="1" ht="15.95" customHeight="1">
      <c r="A319" s="24"/>
      <c r="B319" s="47"/>
      <c r="C319" s="25" t="s">
        <v>312</v>
      </c>
      <c r="D319" s="24">
        <v>34013000</v>
      </c>
      <c r="E319" s="25" t="s">
        <v>61</v>
      </c>
      <c r="F319" s="192" t="s">
        <v>463</v>
      </c>
      <c r="G319" s="192"/>
      <c r="H319" s="192"/>
      <c r="I319" s="192"/>
      <c r="J319" s="192"/>
      <c r="K319" s="40">
        <v>15.75</v>
      </c>
      <c r="L319" s="132">
        <v>1</v>
      </c>
      <c r="M319" s="29">
        <f>L319*K319</f>
        <v>15.75</v>
      </c>
    </row>
    <row r="320" spans="1:13" s="30" customFormat="1" ht="15.95" hidden="1" customHeight="1">
      <c r="A320" s="24"/>
      <c r="B320" s="47"/>
      <c r="C320" s="25" t="s">
        <v>430</v>
      </c>
      <c r="D320" s="24">
        <v>34013000</v>
      </c>
      <c r="E320" s="25" t="s">
        <v>59</v>
      </c>
      <c r="F320" s="192" t="s">
        <v>464</v>
      </c>
      <c r="G320" s="192"/>
      <c r="H320" s="192"/>
      <c r="I320" s="192"/>
      <c r="J320" s="192"/>
      <c r="K320" s="40">
        <v>15.75</v>
      </c>
      <c r="L320" s="132"/>
      <c r="M320" s="29">
        <f>L320*K320</f>
        <v>0</v>
      </c>
    </row>
    <row r="321" spans="1:13" s="30" customFormat="1" ht="15.95" hidden="1" customHeight="1">
      <c r="A321" s="24"/>
      <c r="B321" s="174"/>
      <c r="C321" s="25" t="s">
        <v>431</v>
      </c>
      <c r="D321" s="24">
        <v>34013000</v>
      </c>
      <c r="E321" s="25" t="s">
        <v>60</v>
      </c>
      <c r="F321" s="192" t="s">
        <v>465</v>
      </c>
      <c r="G321" s="192"/>
      <c r="H321" s="192"/>
      <c r="I321" s="192"/>
      <c r="J321" s="192"/>
      <c r="K321" s="40">
        <v>15.75</v>
      </c>
      <c r="L321" s="132"/>
      <c r="M321" s="29">
        <f>L321*K321</f>
        <v>0</v>
      </c>
    </row>
    <row r="322" spans="1:13" s="30" customFormat="1" ht="15.95" hidden="1" customHeight="1" thickBot="1">
      <c r="A322" s="24"/>
      <c r="B322" s="174"/>
      <c r="C322" s="25" t="s">
        <v>432</v>
      </c>
      <c r="D322" s="24">
        <v>34013000</v>
      </c>
      <c r="E322" s="25" t="s">
        <v>95</v>
      </c>
      <c r="F322" s="192" t="s">
        <v>466</v>
      </c>
      <c r="G322" s="192"/>
      <c r="H322" s="192"/>
      <c r="I322" s="192"/>
      <c r="J322" s="192"/>
      <c r="K322" s="40">
        <v>15.75</v>
      </c>
      <c r="L322" s="132"/>
      <c r="M322" s="29">
        <f>L322*K322</f>
        <v>0</v>
      </c>
    </row>
    <row r="323" spans="1:13" s="20" customFormat="1" ht="15.95" hidden="1" customHeight="1" thickBot="1">
      <c r="A323" s="19"/>
      <c r="B323" s="92"/>
      <c r="C323" s="74"/>
      <c r="D323" s="75"/>
      <c r="E323" s="76"/>
      <c r="F323" s="76"/>
      <c r="G323" s="76"/>
      <c r="H323" s="246" t="s">
        <v>86</v>
      </c>
      <c r="I323" s="246"/>
      <c r="J323" s="246"/>
      <c r="K323" s="247"/>
      <c r="L323" s="35">
        <f>L311+L317</f>
        <v>0.14285714285714285</v>
      </c>
      <c r="M323" s="77"/>
    </row>
    <row r="324" spans="1:13" s="20" customFormat="1" ht="4.5" hidden="1" customHeight="1" thickBot="1">
      <c r="B324" s="19"/>
      <c r="C324" s="19"/>
      <c r="D324" s="48"/>
      <c r="E324" s="58"/>
      <c r="F324" s="58"/>
      <c r="G324" s="58"/>
      <c r="H324" s="58"/>
      <c r="I324" s="58"/>
      <c r="J324" s="58"/>
      <c r="K324" s="58"/>
      <c r="L324" s="46"/>
      <c r="M324" s="59"/>
    </row>
    <row r="325" spans="1:13" s="30" customFormat="1" ht="45" hidden="1">
      <c r="A325" s="24"/>
      <c r="B325" s="197" t="s">
        <v>62</v>
      </c>
      <c r="C325" s="198"/>
      <c r="D325" s="198"/>
      <c r="E325" s="198"/>
      <c r="F325" s="198"/>
      <c r="G325" s="198"/>
      <c r="H325" s="198"/>
      <c r="I325" s="198"/>
      <c r="J325" s="198"/>
      <c r="K325" s="198"/>
      <c r="L325" s="198"/>
      <c r="M325" s="199"/>
    </row>
    <row r="326" spans="1:13" s="137" customFormat="1" ht="30" hidden="1" customHeight="1">
      <c r="A326" s="134"/>
      <c r="B326" s="135"/>
      <c r="C326" s="136"/>
      <c r="D326" s="200" t="s">
        <v>626</v>
      </c>
      <c r="E326" s="200"/>
      <c r="F326" s="200"/>
      <c r="G326" s="200"/>
      <c r="H326" s="200"/>
      <c r="I326" s="200"/>
      <c r="J326" s="200"/>
      <c r="K326" s="200"/>
      <c r="L326" s="200"/>
      <c r="M326" s="201"/>
    </row>
    <row r="327" spans="1:13" s="30" customFormat="1" ht="15.95" hidden="1" customHeight="1">
      <c r="A327" s="24"/>
      <c r="B327" s="47"/>
      <c r="C327" s="25" t="s">
        <v>433</v>
      </c>
      <c r="D327" s="24">
        <v>33049910</v>
      </c>
      <c r="E327" s="100">
        <v>7898559725160</v>
      </c>
      <c r="F327" s="195" t="s">
        <v>627</v>
      </c>
      <c r="G327" s="195"/>
      <c r="H327" s="195"/>
      <c r="I327" s="195"/>
      <c r="J327" s="195"/>
      <c r="K327" s="101">
        <v>44.3</v>
      </c>
      <c r="L327" s="132"/>
      <c r="M327" s="29">
        <f>L327*K327</f>
        <v>0</v>
      </c>
    </row>
    <row r="328" spans="1:13" s="20" customFormat="1" ht="16.5" hidden="1" customHeight="1">
      <c r="A328" s="19"/>
      <c r="B328" s="47"/>
      <c r="C328" s="25"/>
      <c r="D328" s="24"/>
      <c r="E328" s="100"/>
      <c r="F328" s="102"/>
      <c r="G328" s="102"/>
      <c r="H328" s="102"/>
      <c r="I328" s="102"/>
      <c r="J328" s="102"/>
      <c r="K328" s="101"/>
      <c r="L328" s="24"/>
      <c r="M328" s="29"/>
    </row>
    <row r="329" spans="1:13" s="20" customFormat="1" ht="21" hidden="1" customHeight="1">
      <c r="A329" s="19"/>
      <c r="B329" s="83"/>
      <c r="C329" s="25"/>
      <c r="D329" s="193" t="s">
        <v>624</v>
      </c>
      <c r="E329" s="193"/>
      <c r="F329" s="193"/>
      <c r="G329" s="193"/>
      <c r="H329" s="193"/>
      <c r="I329" s="193"/>
      <c r="J329" s="193"/>
      <c r="K329" s="193"/>
      <c r="L329" s="193"/>
      <c r="M329" s="194"/>
    </row>
    <row r="330" spans="1:13" s="30" customFormat="1" ht="15.95" hidden="1" customHeight="1">
      <c r="A330" s="24"/>
      <c r="B330" s="47"/>
      <c r="C330" s="25" t="s">
        <v>439</v>
      </c>
      <c r="D330" s="24">
        <v>33049910</v>
      </c>
      <c r="E330" s="100">
        <v>7898559725160</v>
      </c>
      <c r="F330" s="195" t="s">
        <v>625</v>
      </c>
      <c r="G330" s="195"/>
      <c r="H330" s="195"/>
      <c r="I330" s="195"/>
      <c r="J330" s="195"/>
      <c r="K330" s="101">
        <v>37.5</v>
      </c>
      <c r="L330" s="132"/>
      <c r="M330" s="29">
        <f>L330*K330</f>
        <v>0</v>
      </c>
    </row>
    <row r="331" spans="1:13" s="30" customFormat="1" ht="12.75" hidden="1">
      <c r="A331" s="24"/>
      <c r="B331" s="47"/>
      <c r="C331" s="25"/>
      <c r="D331" s="24"/>
      <c r="E331" s="100"/>
      <c r="F331" s="102"/>
      <c r="G331" s="102"/>
      <c r="H331" s="102"/>
      <c r="I331" s="102"/>
      <c r="J331" s="102"/>
      <c r="K331" s="101"/>
      <c r="L331" s="24"/>
      <c r="M331" s="29"/>
    </row>
    <row r="332" spans="1:13" s="20" customFormat="1" ht="21" hidden="1" customHeight="1">
      <c r="A332" s="19"/>
      <c r="B332" s="191"/>
      <c r="C332" s="19"/>
      <c r="D332" s="193" t="s">
        <v>63</v>
      </c>
      <c r="E332" s="193"/>
      <c r="F332" s="193"/>
      <c r="G332" s="193"/>
      <c r="H332" s="193"/>
      <c r="I332" s="193"/>
      <c r="J332" s="193"/>
      <c r="K332" s="193"/>
      <c r="L332" s="193"/>
      <c r="M332" s="194"/>
    </row>
    <row r="333" spans="1:13" s="30" customFormat="1" ht="15.95" hidden="1" customHeight="1">
      <c r="A333" s="24"/>
      <c r="B333" s="191"/>
      <c r="C333" s="25" t="s">
        <v>434</v>
      </c>
      <c r="D333" s="24">
        <v>33049910</v>
      </c>
      <c r="E333" s="114" t="s">
        <v>601</v>
      </c>
      <c r="F333" s="195" t="s">
        <v>468</v>
      </c>
      <c r="G333" s="195"/>
      <c r="H333" s="195"/>
      <c r="I333" s="195"/>
      <c r="J333" s="195"/>
      <c r="K333" s="101">
        <v>27.1</v>
      </c>
      <c r="L333" s="132"/>
      <c r="M333" s="29">
        <f>L333*K333</f>
        <v>0</v>
      </c>
    </row>
    <row r="334" spans="1:13" s="30" customFormat="1" ht="12.75" hidden="1">
      <c r="A334" s="24"/>
      <c r="B334" s="47"/>
      <c r="C334" s="25"/>
      <c r="D334" s="24"/>
      <c r="E334" s="100"/>
      <c r="F334" s="102"/>
      <c r="G334" s="102"/>
      <c r="H334" s="102"/>
      <c r="I334" s="102"/>
      <c r="J334" s="102"/>
      <c r="K334" s="101"/>
      <c r="L334" s="24"/>
      <c r="M334" s="29"/>
    </row>
    <row r="335" spans="1:13" s="72" customFormat="1" ht="21" hidden="1" customHeight="1">
      <c r="A335" s="69"/>
      <c r="B335" s="47"/>
      <c r="C335" s="71"/>
      <c r="D335" s="193" t="s">
        <v>279</v>
      </c>
      <c r="E335" s="193"/>
      <c r="F335" s="193"/>
      <c r="G335" s="193"/>
      <c r="H335" s="193"/>
      <c r="I335" s="193"/>
      <c r="J335" s="193"/>
      <c r="K335" s="193"/>
      <c r="L335" s="193"/>
      <c r="M335" s="194"/>
    </row>
    <row r="336" spans="1:13" s="20" customFormat="1" ht="15.95" hidden="1" customHeight="1">
      <c r="A336" s="19"/>
      <c r="B336" s="47"/>
      <c r="C336" s="25" t="s">
        <v>438</v>
      </c>
      <c r="D336" s="24">
        <v>33049910</v>
      </c>
      <c r="E336" s="114" t="s">
        <v>601</v>
      </c>
      <c r="F336" s="195" t="s">
        <v>467</v>
      </c>
      <c r="G336" s="195"/>
      <c r="H336" s="195"/>
      <c r="I336" s="195"/>
      <c r="J336" s="195"/>
      <c r="K336" s="101">
        <v>23.05</v>
      </c>
      <c r="L336" s="132"/>
      <c r="M336" s="29">
        <f>L336*K336</f>
        <v>0</v>
      </c>
    </row>
    <row r="337" spans="1:13" s="30" customFormat="1" ht="12.75" hidden="1">
      <c r="A337" s="24"/>
      <c r="B337" s="47"/>
      <c r="C337" s="25"/>
      <c r="D337" s="24"/>
      <c r="E337" s="100"/>
      <c r="F337" s="102"/>
      <c r="G337" s="102"/>
      <c r="H337" s="102"/>
      <c r="I337" s="102"/>
      <c r="J337" s="102"/>
      <c r="K337" s="101"/>
      <c r="L337" s="24"/>
      <c r="M337" s="29"/>
    </row>
    <row r="338" spans="1:13" s="20" customFormat="1" ht="21" hidden="1" customHeight="1">
      <c r="A338" s="19"/>
      <c r="B338" s="250" t="s">
        <v>510</v>
      </c>
      <c r="C338" s="193"/>
      <c r="D338" s="193"/>
      <c r="E338" s="193"/>
      <c r="F338" s="193"/>
      <c r="G338" s="193"/>
      <c r="H338" s="193"/>
      <c r="I338" s="193"/>
      <c r="J338" s="193"/>
      <c r="K338" s="193"/>
      <c r="L338" s="193"/>
      <c r="M338" s="194"/>
    </row>
    <row r="339" spans="1:13" s="72" customFormat="1" ht="15.95" customHeight="1">
      <c r="A339" s="69"/>
      <c r="B339" s="47"/>
      <c r="C339" s="25" t="s">
        <v>496</v>
      </c>
      <c r="D339" s="24">
        <v>33049910</v>
      </c>
      <c r="E339" s="100">
        <v>7898559725313</v>
      </c>
      <c r="F339" s="195" t="s">
        <v>495</v>
      </c>
      <c r="G339" s="195"/>
      <c r="H339" s="195"/>
      <c r="I339" s="195"/>
      <c r="J339" s="195"/>
      <c r="K339" s="101">
        <v>18</v>
      </c>
      <c r="L339" s="132">
        <v>1</v>
      </c>
      <c r="M339" s="29">
        <f>L339*K339</f>
        <v>18</v>
      </c>
    </row>
    <row r="340" spans="1:13" s="30" customFormat="1" ht="12.75" hidden="1">
      <c r="A340" s="24"/>
      <c r="B340" s="47"/>
      <c r="C340" s="25"/>
      <c r="D340" s="24"/>
      <c r="E340" s="100"/>
      <c r="F340" s="102"/>
      <c r="G340" s="102"/>
      <c r="H340" s="102"/>
      <c r="I340" s="102"/>
      <c r="J340" s="102"/>
      <c r="K340" s="101"/>
      <c r="L340" s="24"/>
      <c r="M340" s="29"/>
    </row>
    <row r="341" spans="1:13" s="30" customFormat="1" ht="21" hidden="1" customHeight="1">
      <c r="A341" s="24"/>
      <c r="B341" s="47"/>
      <c r="C341" s="71"/>
      <c r="D341" s="193" t="s">
        <v>511</v>
      </c>
      <c r="E341" s="193"/>
      <c r="F341" s="193"/>
      <c r="G341" s="193"/>
      <c r="H341" s="193"/>
      <c r="I341" s="193"/>
      <c r="J341" s="193"/>
      <c r="K341" s="193"/>
      <c r="L341" s="193"/>
      <c r="M341" s="194"/>
    </row>
    <row r="342" spans="1:13" s="30" customFormat="1" ht="15.95" hidden="1" customHeight="1">
      <c r="A342" s="24"/>
      <c r="B342" s="47"/>
      <c r="C342" s="25" t="s">
        <v>501</v>
      </c>
      <c r="D342" s="24">
        <v>33049910</v>
      </c>
      <c r="E342" s="100">
        <v>7898559725344</v>
      </c>
      <c r="F342" s="195" t="s">
        <v>497</v>
      </c>
      <c r="G342" s="195"/>
      <c r="H342" s="195"/>
      <c r="I342" s="195"/>
      <c r="J342" s="195"/>
      <c r="K342" s="101">
        <v>29</v>
      </c>
      <c r="L342" s="132"/>
      <c r="M342" s="29">
        <f>L342*K342</f>
        <v>0</v>
      </c>
    </row>
    <row r="343" spans="1:13" s="30" customFormat="1" ht="12.75" hidden="1">
      <c r="A343" s="24"/>
      <c r="B343" s="47"/>
      <c r="C343" s="25"/>
      <c r="D343" s="24"/>
      <c r="E343" s="100"/>
      <c r="F343" s="102"/>
      <c r="G343" s="102"/>
      <c r="H343" s="102"/>
      <c r="I343" s="102"/>
      <c r="J343" s="102"/>
      <c r="K343" s="101"/>
      <c r="L343" s="24"/>
      <c r="M343" s="29"/>
    </row>
    <row r="344" spans="1:13" s="20" customFormat="1" ht="21" hidden="1" customHeight="1">
      <c r="A344" s="19"/>
      <c r="B344" s="191"/>
      <c r="C344" s="19"/>
      <c r="D344" s="193" t="s">
        <v>64</v>
      </c>
      <c r="E344" s="193"/>
      <c r="F344" s="193"/>
      <c r="G344" s="193"/>
      <c r="H344" s="193"/>
      <c r="I344" s="193"/>
      <c r="J344" s="193"/>
      <c r="K344" s="193"/>
      <c r="L344" s="193"/>
      <c r="M344" s="194"/>
    </row>
    <row r="345" spans="1:13" s="30" customFormat="1" ht="15.95" customHeight="1">
      <c r="A345" s="24"/>
      <c r="B345" s="191"/>
      <c r="C345" s="25" t="s">
        <v>222</v>
      </c>
      <c r="D345" s="24">
        <v>33049910</v>
      </c>
      <c r="E345" s="25" t="s">
        <v>65</v>
      </c>
      <c r="F345" s="192" t="s">
        <v>443</v>
      </c>
      <c r="G345" s="192"/>
      <c r="H345" s="192"/>
      <c r="I345" s="192"/>
      <c r="J345" s="192"/>
      <c r="K345" s="40">
        <v>21.5</v>
      </c>
      <c r="L345" s="132">
        <v>3</v>
      </c>
      <c r="M345" s="29">
        <f>L345*K345</f>
        <v>64.5</v>
      </c>
    </row>
    <row r="346" spans="1:13" s="30" customFormat="1" ht="15.95" hidden="1" customHeight="1">
      <c r="A346" s="24"/>
      <c r="B346" s="191"/>
      <c r="C346" s="25" t="s">
        <v>223</v>
      </c>
      <c r="D346" s="24">
        <v>33049910</v>
      </c>
      <c r="E346" s="25" t="s">
        <v>66</v>
      </c>
      <c r="F346" s="192" t="s">
        <v>442</v>
      </c>
      <c r="G346" s="192"/>
      <c r="H346" s="192"/>
      <c r="I346" s="192"/>
      <c r="J346" s="192"/>
      <c r="K346" s="40">
        <v>21.5</v>
      </c>
      <c r="L346" s="132">
        <v>0</v>
      </c>
      <c r="M346" s="29">
        <f>L346*K346</f>
        <v>0</v>
      </c>
    </row>
    <row r="347" spans="1:13" s="30" customFormat="1" ht="15.95" customHeight="1">
      <c r="A347" s="24"/>
      <c r="B347" s="191"/>
      <c r="C347" s="25" t="s">
        <v>224</v>
      </c>
      <c r="D347" s="24">
        <v>33049910</v>
      </c>
      <c r="E347" s="25" t="s">
        <v>67</v>
      </c>
      <c r="F347" s="192" t="s">
        <v>444</v>
      </c>
      <c r="G347" s="192"/>
      <c r="H347" s="192"/>
      <c r="I347" s="192"/>
      <c r="J347" s="192"/>
      <c r="K347" s="40">
        <v>21.5</v>
      </c>
      <c r="L347" s="132">
        <v>1</v>
      </c>
      <c r="M347" s="29">
        <f>L347*K347</f>
        <v>21.5</v>
      </c>
    </row>
    <row r="348" spans="1:13" s="30" customFormat="1" ht="12.75" hidden="1">
      <c r="A348" s="24"/>
      <c r="B348" s="47"/>
      <c r="C348" s="25"/>
      <c r="D348" s="24"/>
      <c r="E348" s="100"/>
      <c r="F348" s="102"/>
      <c r="G348" s="102"/>
      <c r="H348" s="102"/>
      <c r="I348" s="102"/>
      <c r="J348" s="102"/>
      <c r="K348" s="101"/>
      <c r="L348" s="24"/>
      <c r="M348" s="29"/>
    </row>
    <row r="349" spans="1:13" s="72" customFormat="1" ht="21" hidden="1" customHeight="1">
      <c r="A349" s="69"/>
      <c r="B349" s="95"/>
      <c r="C349" s="71"/>
      <c r="D349" s="193" t="s">
        <v>281</v>
      </c>
      <c r="E349" s="193"/>
      <c r="F349" s="193"/>
      <c r="G349" s="193"/>
      <c r="H349" s="193"/>
      <c r="I349" s="193"/>
      <c r="J349" s="193"/>
      <c r="K349" s="193"/>
      <c r="L349" s="193"/>
      <c r="M349" s="194"/>
    </row>
    <row r="350" spans="1:13" s="30" customFormat="1" ht="15.95" customHeight="1">
      <c r="A350" s="24"/>
      <c r="B350" s="47"/>
      <c r="C350" s="25" t="s">
        <v>435</v>
      </c>
      <c r="D350" s="24">
        <v>33049910</v>
      </c>
      <c r="E350" s="25" t="s">
        <v>65</v>
      </c>
      <c r="F350" s="195" t="s">
        <v>445</v>
      </c>
      <c r="G350" s="195"/>
      <c r="H350" s="195"/>
      <c r="I350" s="195"/>
      <c r="J350" s="195"/>
      <c r="K350" s="101">
        <v>18.3</v>
      </c>
      <c r="L350" s="132">
        <v>1</v>
      </c>
      <c r="M350" s="29">
        <f>L350*K350</f>
        <v>18.3</v>
      </c>
    </row>
    <row r="351" spans="1:13" s="30" customFormat="1" ht="15.95" hidden="1" customHeight="1">
      <c r="A351" s="24"/>
      <c r="B351" s="47"/>
      <c r="C351" s="25" t="s">
        <v>436</v>
      </c>
      <c r="D351" s="24">
        <v>33049910</v>
      </c>
      <c r="E351" s="25" t="s">
        <v>66</v>
      </c>
      <c r="F351" s="195" t="s">
        <v>623</v>
      </c>
      <c r="G351" s="195"/>
      <c r="H351" s="195"/>
      <c r="I351" s="195"/>
      <c r="J351" s="195"/>
      <c r="K351" s="101">
        <v>18.3</v>
      </c>
      <c r="L351" s="132"/>
      <c r="M351" s="29">
        <f>L351*K351</f>
        <v>0</v>
      </c>
    </row>
    <row r="352" spans="1:13" s="30" customFormat="1" ht="15.95" hidden="1" customHeight="1">
      <c r="A352" s="24"/>
      <c r="B352" s="47"/>
      <c r="C352" s="25" t="s">
        <v>437</v>
      </c>
      <c r="D352" s="24">
        <v>33049910</v>
      </c>
      <c r="E352" s="25" t="s">
        <v>67</v>
      </c>
      <c r="F352" s="195" t="s">
        <v>280</v>
      </c>
      <c r="G352" s="195"/>
      <c r="H352" s="195"/>
      <c r="I352" s="195"/>
      <c r="J352" s="195"/>
      <c r="K352" s="101">
        <v>18.3</v>
      </c>
      <c r="L352" s="132"/>
      <c r="M352" s="29">
        <f>L352*K352</f>
        <v>0</v>
      </c>
    </row>
    <row r="353" spans="1:13" s="30" customFormat="1" ht="12.75" hidden="1">
      <c r="A353" s="24"/>
      <c r="B353" s="47"/>
      <c r="C353" s="25"/>
      <c r="D353" s="24"/>
      <c r="E353" s="100"/>
      <c r="F353" s="102"/>
      <c r="G353" s="102"/>
      <c r="H353" s="102"/>
      <c r="I353" s="102"/>
      <c r="J353" s="102"/>
      <c r="K353" s="101"/>
      <c r="L353" s="24"/>
      <c r="M353" s="29"/>
    </row>
    <row r="354" spans="1:13" s="20" customFormat="1" ht="21" hidden="1" customHeight="1">
      <c r="A354" s="19"/>
      <c r="B354" s="191"/>
      <c r="C354" s="19"/>
      <c r="D354" s="193" t="s">
        <v>448</v>
      </c>
      <c r="E354" s="193"/>
      <c r="F354" s="193"/>
      <c r="G354" s="193"/>
      <c r="H354" s="193"/>
      <c r="I354" s="193"/>
      <c r="J354" s="193"/>
      <c r="K354" s="193"/>
      <c r="L354" s="193"/>
      <c r="M354" s="194"/>
    </row>
    <row r="355" spans="1:13" s="30" customFormat="1" ht="15.95" customHeight="1">
      <c r="A355" s="24"/>
      <c r="B355" s="191"/>
      <c r="C355" s="25" t="s">
        <v>225</v>
      </c>
      <c r="D355" s="24">
        <v>34103000</v>
      </c>
      <c r="E355" s="25" t="s">
        <v>68</v>
      </c>
      <c r="F355" s="192" t="s">
        <v>446</v>
      </c>
      <c r="G355" s="192"/>
      <c r="H355" s="192"/>
      <c r="I355" s="192"/>
      <c r="J355" s="192"/>
      <c r="K355" s="40">
        <v>9.5</v>
      </c>
      <c r="L355" s="132">
        <v>2</v>
      </c>
      <c r="M355" s="29">
        <f>L355*K355</f>
        <v>19</v>
      </c>
    </row>
    <row r="356" spans="1:13" s="30" customFormat="1" ht="15.95" hidden="1" customHeight="1">
      <c r="A356" s="24"/>
      <c r="B356" s="191"/>
      <c r="C356" s="25" t="s">
        <v>226</v>
      </c>
      <c r="D356" s="24">
        <v>34103000</v>
      </c>
      <c r="E356" s="25" t="s">
        <v>69</v>
      </c>
      <c r="F356" s="192" t="s">
        <v>608</v>
      </c>
      <c r="G356" s="192"/>
      <c r="H356" s="192"/>
      <c r="I356" s="192"/>
      <c r="J356" s="192"/>
      <c r="K356" s="40">
        <v>9.5</v>
      </c>
      <c r="L356" s="132"/>
      <c r="M356" s="29">
        <f>L356*K356</f>
        <v>0</v>
      </c>
    </row>
    <row r="357" spans="1:13" s="30" customFormat="1" ht="15.95" hidden="1" customHeight="1">
      <c r="A357" s="24"/>
      <c r="B357" s="191"/>
      <c r="C357" s="25" t="s">
        <v>227</v>
      </c>
      <c r="D357" s="24">
        <v>34103000</v>
      </c>
      <c r="E357" s="25" t="s">
        <v>70</v>
      </c>
      <c r="F357" s="192" t="s">
        <v>447</v>
      </c>
      <c r="G357" s="192"/>
      <c r="H357" s="192"/>
      <c r="I357" s="192"/>
      <c r="J357" s="192"/>
      <c r="K357" s="40">
        <v>9.5</v>
      </c>
      <c r="L357" s="132"/>
      <c r="M357" s="29">
        <f>L357*K357</f>
        <v>0</v>
      </c>
    </row>
    <row r="358" spans="1:13" s="30" customFormat="1" ht="15.95" hidden="1" customHeight="1" thickBot="1">
      <c r="A358" s="24"/>
      <c r="B358" s="92"/>
      <c r="C358" s="54"/>
      <c r="D358" s="55"/>
      <c r="E358" s="54"/>
      <c r="F358" s="93"/>
      <c r="G358" s="93"/>
      <c r="H358" s="93"/>
      <c r="I358" s="93"/>
      <c r="J358" s="93"/>
      <c r="K358" s="56"/>
      <c r="L358" s="82"/>
      <c r="M358" s="57"/>
    </row>
    <row r="359" spans="1:13" s="20" customFormat="1" ht="4.5" hidden="1" customHeight="1" thickBot="1">
      <c r="B359" s="19"/>
      <c r="C359" s="19"/>
      <c r="D359" s="48"/>
      <c r="E359" s="58"/>
      <c r="F359" s="58"/>
      <c r="G359" s="58"/>
      <c r="H359" s="58"/>
      <c r="I359" s="58"/>
      <c r="J359" s="58"/>
      <c r="K359" s="58"/>
      <c r="L359" s="46"/>
      <c r="M359" s="59"/>
    </row>
    <row r="360" spans="1:13" s="30" customFormat="1" ht="45" hidden="1">
      <c r="A360" s="24"/>
      <c r="B360" s="197" t="s">
        <v>499</v>
      </c>
      <c r="C360" s="198"/>
      <c r="D360" s="198"/>
      <c r="E360" s="198"/>
      <c r="F360" s="198"/>
      <c r="G360" s="198"/>
      <c r="H360" s="198"/>
      <c r="I360" s="198"/>
      <c r="J360" s="198"/>
      <c r="K360" s="198"/>
      <c r="L360" s="198"/>
      <c r="M360" s="199"/>
    </row>
    <row r="361" spans="1:13" s="30" customFormat="1" ht="15.95" hidden="1" customHeight="1">
      <c r="A361" s="24"/>
      <c r="B361" s="21"/>
      <c r="C361" s="25"/>
      <c r="D361" s="24"/>
      <c r="E361" s="25"/>
      <c r="F361" s="39"/>
      <c r="G361" s="39"/>
      <c r="H361" s="39"/>
      <c r="I361" s="39"/>
      <c r="J361" s="39"/>
      <c r="K361" s="40"/>
      <c r="L361" s="24"/>
      <c r="M361" s="29"/>
    </row>
    <row r="362" spans="1:13" s="30" customFormat="1" ht="15.95" hidden="1" customHeight="1">
      <c r="A362" s="24"/>
      <c r="B362" s="21"/>
      <c r="C362" s="25" t="s">
        <v>481</v>
      </c>
      <c r="D362" s="24">
        <v>33030010</v>
      </c>
      <c r="E362" s="25" t="s">
        <v>480</v>
      </c>
      <c r="F362" s="39" t="s">
        <v>479</v>
      </c>
      <c r="G362" s="39"/>
      <c r="H362" s="39"/>
      <c r="I362" s="39"/>
      <c r="J362" s="39"/>
      <c r="K362" s="40">
        <v>71.88</v>
      </c>
      <c r="L362" s="132"/>
      <c r="M362" s="29">
        <f>L362*K362</f>
        <v>0</v>
      </c>
    </row>
    <row r="363" spans="1:13" s="30" customFormat="1" ht="15.95" hidden="1" customHeight="1">
      <c r="A363" s="24"/>
      <c r="B363" s="21"/>
      <c r="C363" s="25"/>
      <c r="D363" s="24"/>
      <c r="E363" s="25"/>
      <c r="F363" s="39"/>
      <c r="G363" s="39"/>
      <c r="H363" s="39"/>
      <c r="I363" s="39"/>
      <c r="J363" s="39"/>
      <c r="K363" s="40"/>
      <c r="L363" s="40"/>
      <c r="M363" s="29"/>
    </row>
    <row r="364" spans="1:13" s="30" customFormat="1" ht="15.95" hidden="1" customHeight="1">
      <c r="A364" s="24"/>
      <c r="B364" s="21"/>
      <c r="C364" s="25" t="s">
        <v>484</v>
      </c>
      <c r="D364" s="24">
        <v>33030010</v>
      </c>
      <c r="E364" s="25" t="s">
        <v>483</v>
      </c>
      <c r="F364" s="39" t="s">
        <v>482</v>
      </c>
      <c r="G364" s="39"/>
      <c r="H364" s="39"/>
      <c r="I364" s="39"/>
      <c r="J364" s="39"/>
      <c r="K364" s="40">
        <v>60.72</v>
      </c>
      <c r="L364" s="132"/>
      <c r="M364" s="29">
        <f>L364*K364</f>
        <v>0</v>
      </c>
    </row>
    <row r="365" spans="1:13" s="30" customFormat="1" ht="15.95" hidden="1" customHeight="1">
      <c r="A365" s="24"/>
      <c r="B365" s="21"/>
      <c r="C365" s="25"/>
      <c r="D365" s="24"/>
      <c r="E365" s="25"/>
      <c r="F365" s="39"/>
      <c r="G365" s="39"/>
      <c r="H365" s="39"/>
      <c r="I365" s="39"/>
      <c r="J365" s="39"/>
      <c r="K365" s="40"/>
      <c r="L365" s="24"/>
      <c r="M365" s="29"/>
    </row>
    <row r="366" spans="1:13" s="30" customFormat="1" ht="20.25" hidden="1" customHeight="1">
      <c r="A366" s="24"/>
      <c r="B366" s="21"/>
      <c r="C366" s="25"/>
      <c r="D366" s="253" t="s">
        <v>487</v>
      </c>
      <c r="E366" s="253"/>
      <c r="F366" s="253"/>
      <c r="G366" s="253"/>
      <c r="H366" s="253"/>
      <c r="I366" s="253"/>
      <c r="J366" s="253"/>
      <c r="K366" s="253"/>
      <c r="L366" s="253"/>
      <c r="M366" s="254"/>
    </row>
    <row r="367" spans="1:13" s="30" customFormat="1" ht="15.95" hidden="1" customHeight="1">
      <c r="A367" s="24"/>
      <c r="B367" s="21"/>
      <c r="C367" s="25"/>
      <c r="D367" s="24">
        <v>33030010</v>
      </c>
      <c r="E367" s="25" t="s">
        <v>480</v>
      </c>
      <c r="F367" s="39" t="s">
        <v>485</v>
      </c>
      <c r="G367" s="39"/>
      <c r="H367" s="39"/>
      <c r="I367" s="39"/>
      <c r="J367" s="39"/>
      <c r="K367" s="40">
        <v>57.5</v>
      </c>
      <c r="L367" s="132"/>
      <c r="M367" s="29">
        <f>L367*K367</f>
        <v>0</v>
      </c>
    </row>
    <row r="368" spans="1:13" s="30" customFormat="1" ht="15.95" hidden="1" customHeight="1">
      <c r="A368" s="24"/>
      <c r="B368" s="21"/>
      <c r="C368" s="25"/>
      <c r="D368" s="24">
        <v>33030010</v>
      </c>
      <c r="E368" s="25" t="s">
        <v>483</v>
      </c>
      <c r="F368" s="39" t="s">
        <v>486</v>
      </c>
      <c r="G368" s="39"/>
      <c r="H368" s="39"/>
      <c r="I368" s="39"/>
      <c r="J368" s="39"/>
      <c r="K368" s="40">
        <v>48.57</v>
      </c>
      <c r="L368" s="132"/>
      <c r="M368" s="29">
        <f>L368*K368</f>
        <v>0</v>
      </c>
    </row>
    <row r="369" spans="1:13" s="30" customFormat="1" ht="15.95" hidden="1" customHeight="1" thickBot="1">
      <c r="A369" s="24"/>
      <c r="B369" s="92"/>
      <c r="C369" s="54"/>
      <c r="D369" s="248" t="s">
        <v>577</v>
      </c>
      <c r="E369" s="248"/>
      <c r="F369" s="248"/>
      <c r="G369" s="248"/>
      <c r="H369" s="248"/>
      <c r="I369" s="248"/>
      <c r="J369" s="248"/>
      <c r="K369" s="248"/>
      <c r="L369" s="248"/>
      <c r="M369" s="249"/>
    </row>
    <row r="370" spans="1:13" s="20" customFormat="1" ht="4.5" hidden="1" customHeight="1" thickBot="1">
      <c r="B370" s="19"/>
      <c r="C370" s="19"/>
      <c r="D370" s="48"/>
      <c r="E370" s="58"/>
      <c r="F370" s="58"/>
      <c r="G370" s="58"/>
      <c r="H370" s="58"/>
      <c r="I370" s="58"/>
      <c r="J370" s="58"/>
      <c r="K370" s="58"/>
      <c r="L370" s="46"/>
      <c r="M370" s="59"/>
    </row>
    <row r="371" spans="1:13" s="20" customFormat="1" ht="4.5" hidden="1" customHeight="1" thickBot="1">
      <c r="B371" s="19"/>
      <c r="C371" s="19"/>
      <c r="D371" s="48"/>
      <c r="E371" s="58"/>
      <c r="F371" s="58"/>
      <c r="G371" s="58"/>
      <c r="H371" s="58"/>
      <c r="I371" s="58"/>
      <c r="J371" s="58"/>
      <c r="K371" s="58"/>
      <c r="L371" s="46"/>
      <c r="M371" s="59"/>
    </row>
    <row r="372" spans="1:13" s="30" customFormat="1" ht="45" hidden="1">
      <c r="A372" s="24"/>
      <c r="B372" s="197" t="s">
        <v>73</v>
      </c>
      <c r="C372" s="198"/>
      <c r="D372" s="198"/>
      <c r="E372" s="198"/>
      <c r="F372" s="198"/>
      <c r="G372" s="198"/>
      <c r="H372" s="198"/>
      <c r="I372" s="198"/>
      <c r="J372" s="198"/>
      <c r="K372" s="198"/>
      <c r="L372" s="198"/>
      <c r="M372" s="199"/>
    </row>
    <row r="373" spans="1:13" s="30" customFormat="1" ht="15.95" hidden="1" customHeight="1">
      <c r="A373" s="24"/>
      <c r="B373" s="60"/>
      <c r="C373" s="25" t="s">
        <v>647</v>
      </c>
      <c r="D373" s="24">
        <v>48191000</v>
      </c>
      <c r="E373" s="25" t="s">
        <v>311</v>
      </c>
      <c r="F373" s="192" t="s">
        <v>621</v>
      </c>
      <c r="G373" s="192"/>
      <c r="H373" s="192"/>
      <c r="I373" s="192"/>
      <c r="J373" s="192"/>
      <c r="K373" s="40">
        <v>8</v>
      </c>
      <c r="L373" s="132"/>
      <c r="M373" s="29">
        <f t="shared" ref="M373:M384" si="7">L373*K373</f>
        <v>0</v>
      </c>
    </row>
    <row r="374" spans="1:13" s="30" customFormat="1" ht="15.95" hidden="1" customHeight="1">
      <c r="A374" s="24"/>
      <c r="B374" s="60"/>
      <c r="C374" s="25" t="s">
        <v>310</v>
      </c>
      <c r="D374" s="24">
        <v>58071000</v>
      </c>
      <c r="E374" s="115" t="s">
        <v>301</v>
      </c>
      <c r="F374" s="192" t="s">
        <v>74</v>
      </c>
      <c r="G374" s="192"/>
      <c r="H374" s="192"/>
      <c r="I374" s="192"/>
      <c r="J374" s="192"/>
      <c r="K374" s="40">
        <v>65</v>
      </c>
      <c r="L374" s="132"/>
      <c r="M374" s="29">
        <f t="shared" si="7"/>
        <v>0</v>
      </c>
    </row>
    <row r="375" spans="1:13" s="30" customFormat="1" ht="15.95" hidden="1" customHeight="1">
      <c r="A375" s="24"/>
      <c r="B375" s="60"/>
      <c r="C375" s="25" t="s">
        <v>500</v>
      </c>
      <c r="D375" s="24">
        <v>58163900</v>
      </c>
      <c r="E375" s="115">
        <v>7898559723203</v>
      </c>
      <c r="F375" s="192" t="s">
        <v>75</v>
      </c>
      <c r="G375" s="192"/>
      <c r="H375" s="192"/>
      <c r="I375" s="192"/>
      <c r="J375" s="192"/>
      <c r="K375" s="40">
        <v>39</v>
      </c>
      <c r="L375" s="132"/>
      <c r="M375" s="29">
        <f t="shared" si="7"/>
        <v>0</v>
      </c>
    </row>
    <row r="376" spans="1:13" s="30" customFormat="1" ht="15.95" hidden="1" customHeight="1">
      <c r="A376" s="24"/>
      <c r="B376" s="60"/>
      <c r="C376" s="25" t="s">
        <v>309</v>
      </c>
      <c r="D376" s="24">
        <v>39232190</v>
      </c>
      <c r="E376" s="115" t="s">
        <v>301</v>
      </c>
      <c r="F376" s="39" t="s">
        <v>103</v>
      </c>
      <c r="G376" s="39"/>
      <c r="H376" s="39"/>
      <c r="I376" s="39"/>
      <c r="J376" s="39"/>
      <c r="K376" s="40">
        <v>18</v>
      </c>
      <c r="L376" s="132"/>
      <c r="M376" s="29">
        <f t="shared" si="7"/>
        <v>0</v>
      </c>
    </row>
    <row r="377" spans="1:13" s="30" customFormat="1" ht="15.95" hidden="1" customHeight="1">
      <c r="A377" s="24"/>
      <c r="B377" s="60"/>
      <c r="C377" s="25" t="s">
        <v>308</v>
      </c>
      <c r="D377" s="24">
        <v>73102190</v>
      </c>
      <c r="E377" s="115">
        <v>7898559723234</v>
      </c>
      <c r="F377" s="192" t="s">
        <v>549</v>
      </c>
      <c r="G377" s="192"/>
      <c r="H377" s="192"/>
      <c r="I377" s="192"/>
      <c r="J377" s="192"/>
      <c r="K377" s="40">
        <v>2</v>
      </c>
      <c r="L377" s="132"/>
      <c r="M377" s="29">
        <f t="shared" si="7"/>
        <v>0</v>
      </c>
    </row>
    <row r="378" spans="1:13" s="20" customFormat="1" ht="15.95" hidden="1" customHeight="1">
      <c r="A378" s="19"/>
      <c r="B378" s="60"/>
      <c r="C378" s="25" t="s">
        <v>307</v>
      </c>
      <c r="D378" s="24">
        <v>73102190</v>
      </c>
      <c r="E378" s="115">
        <v>7898559723241</v>
      </c>
      <c r="F378" s="192" t="s">
        <v>550</v>
      </c>
      <c r="G378" s="192"/>
      <c r="H378" s="192"/>
      <c r="I378" s="192"/>
      <c r="J378" s="192"/>
      <c r="K378" s="40">
        <v>4</v>
      </c>
      <c r="L378" s="132"/>
      <c r="M378" s="29">
        <f t="shared" si="7"/>
        <v>0</v>
      </c>
    </row>
    <row r="379" spans="1:13" s="20" customFormat="1" ht="15.95" hidden="1" customHeight="1">
      <c r="A379" s="19"/>
      <c r="B379" s="149"/>
      <c r="C379" s="25" t="s">
        <v>305</v>
      </c>
      <c r="D379" s="24">
        <v>44151000</v>
      </c>
      <c r="E379" s="25" t="s">
        <v>76</v>
      </c>
      <c r="F379" s="192" t="s">
        <v>77</v>
      </c>
      <c r="G379" s="192"/>
      <c r="H379" s="192"/>
      <c r="I379" s="192"/>
      <c r="J379" s="192"/>
      <c r="K379" s="40">
        <v>4.0999999999999996</v>
      </c>
      <c r="L379" s="132"/>
      <c r="M379" s="29">
        <f t="shared" si="7"/>
        <v>0</v>
      </c>
    </row>
    <row r="380" spans="1:13" s="20" customFormat="1" ht="15.95" hidden="1" customHeight="1">
      <c r="A380" s="19"/>
      <c r="B380" s="150"/>
      <c r="C380" s="25" t="s">
        <v>306</v>
      </c>
      <c r="D380" s="24">
        <v>44151000</v>
      </c>
      <c r="E380" s="25" t="s">
        <v>78</v>
      </c>
      <c r="F380" s="192" t="s">
        <v>79</v>
      </c>
      <c r="G380" s="192"/>
      <c r="H380" s="192"/>
      <c r="I380" s="192"/>
      <c r="J380" s="192"/>
      <c r="K380" s="40">
        <v>5.0999999999999996</v>
      </c>
      <c r="L380" s="132"/>
      <c r="M380" s="29">
        <f t="shared" si="7"/>
        <v>0</v>
      </c>
    </row>
    <row r="381" spans="1:13" s="20" customFormat="1" ht="15.95" hidden="1" customHeight="1">
      <c r="A381" s="19"/>
      <c r="B381" s="60"/>
      <c r="C381" s="25" t="s">
        <v>304</v>
      </c>
      <c r="D381" s="24">
        <v>44151000</v>
      </c>
      <c r="E381" s="25" t="s">
        <v>80</v>
      </c>
      <c r="F381" s="192" t="s">
        <v>81</v>
      </c>
      <c r="G381" s="192"/>
      <c r="H381" s="192"/>
      <c r="I381" s="192"/>
      <c r="J381" s="192"/>
      <c r="K381" s="40">
        <v>6.3</v>
      </c>
      <c r="L381" s="132"/>
      <c r="M381" s="29">
        <f t="shared" si="7"/>
        <v>0</v>
      </c>
    </row>
    <row r="382" spans="1:13" s="30" customFormat="1" ht="15.95" hidden="1" customHeight="1">
      <c r="A382" s="24"/>
      <c r="B382" s="47"/>
      <c r="C382" s="25" t="s">
        <v>544</v>
      </c>
      <c r="D382" s="24">
        <v>44199000</v>
      </c>
      <c r="E382" s="25" t="s">
        <v>546</v>
      </c>
      <c r="F382" s="39" t="s">
        <v>545</v>
      </c>
      <c r="G382" s="39"/>
      <c r="H382" s="39"/>
      <c r="I382" s="39"/>
      <c r="J382" s="39"/>
      <c r="K382" s="40">
        <v>10</v>
      </c>
      <c r="L382" s="132"/>
      <c r="M382" s="29">
        <f>L382*K382</f>
        <v>0</v>
      </c>
    </row>
    <row r="383" spans="1:13" s="20" customFormat="1" ht="15.95" hidden="1" customHeight="1">
      <c r="A383" s="19"/>
      <c r="B383" s="60"/>
      <c r="C383" s="25" t="s">
        <v>303</v>
      </c>
      <c r="D383" s="24">
        <v>44050000</v>
      </c>
      <c r="E383" s="25" t="s">
        <v>82</v>
      </c>
      <c r="F383" s="39" t="s">
        <v>83</v>
      </c>
      <c r="G383" s="39"/>
      <c r="H383" s="39"/>
      <c r="I383" s="39"/>
      <c r="J383" s="39"/>
      <c r="K383" s="40">
        <v>3.5</v>
      </c>
      <c r="L383" s="132"/>
      <c r="M383" s="29">
        <f t="shared" si="7"/>
        <v>0</v>
      </c>
    </row>
    <row r="384" spans="1:13" s="20" customFormat="1" ht="15.95" hidden="1" customHeight="1">
      <c r="A384" s="19"/>
      <c r="B384" s="60"/>
      <c r="C384" s="25" t="s">
        <v>302</v>
      </c>
      <c r="D384" s="24">
        <v>6049900</v>
      </c>
      <c r="E384" s="62">
        <v>7898559723289</v>
      </c>
      <c r="F384" s="39" t="s">
        <v>404</v>
      </c>
      <c r="G384" s="39"/>
      <c r="H384" s="39"/>
      <c r="I384" s="39"/>
      <c r="J384" s="39"/>
      <c r="K384" s="40">
        <v>5</v>
      </c>
      <c r="L384" s="132"/>
      <c r="M384" s="29">
        <f t="shared" si="7"/>
        <v>0</v>
      </c>
    </row>
    <row r="385" spans="1:13" s="20" customFormat="1" ht="15.75" hidden="1" customHeight="1">
      <c r="A385" s="19"/>
      <c r="B385" s="60"/>
      <c r="C385" s="25" t="s">
        <v>300</v>
      </c>
      <c r="D385" s="24">
        <v>39249000</v>
      </c>
      <c r="E385" s="62">
        <v>7898559722596</v>
      </c>
      <c r="F385" s="192" t="s">
        <v>366</v>
      </c>
      <c r="G385" s="192"/>
      <c r="H385" s="192"/>
      <c r="I385" s="192"/>
      <c r="J385" s="192"/>
      <c r="K385" s="40">
        <v>18</v>
      </c>
      <c r="L385" s="132"/>
      <c r="M385" s="29">
        <f>L385*K385</f>
        <v>0</v>
      </c>
    </row>
    <row r="386" spans="1:13" s="20" customFormat="1" ht="15.95" hidden="1" customHeight="1">
      <c r="A386" s="19"/>
      <c r="B386" s="87"/>
      <c r="C386" s="25" t="s">
        <v>648</v>
      </c>
      <c r="D386" s="24">
        <v>48194000</v>
      </c>
      <c r="E386" s="115" t="s">
        <v>301</v>
      </c>
      <c r="F386" s="158" t="s">
        <v>611</v>
      </c>
      <c r="G386" s="158"/>
      <c r="H386" s="158"/>
      <c r="I386" s="158"/>
      <c r="J386" s="158"/>
      <c r="K386" s="40">
        <v>160</v>
      </c>
      <c r="L386" s="132"/>
      <c r="M386" s="29">
        <f>L386*K386</f>
        <v>0</v>
      </c>
    </row>
    <row r="387" spans="1:13" s="20" customFormat="1" ht="15.95" hidden="1" customHeight="1">
      <c r="A387" s="19"/>
      <c r="B387" s="87"/>
      <c r="C387" s="25" t="s">
        <v>649</v>
      </c>
      <c r="D387" s="24">
        <v>48194000</v>
      </c>
      <c r="E387" s="115" t="s">
        <v>301</v>
      </c>
      <c r="F387" s="158" t="s">
        <v>612</v>
      </c>
      <c r="G387" s="158"/>
      <c r="H387" s="158"/>
      <c r="I387" s="158"/>
      <c r="J387" s="158"/>
      <c r="K387" s="40">
        <v>232.5</v>
      </c>
      <c r="L387" s="132"/>
      <c r="M387" s="29">
        <f>L387*K387</f>
        <v>0</v>
      </c>
    </row>
    <row r="388" spans="1:13" s="20" customFormat="1" ht="15.95" hidden="1" customHeight="1" thickBot="1">
      <c r="A388" s="19"/>
      <c r="B388" s="116"/>
      <c r="C388" s="54" t="s">
        <v>604</v>
      </c>
      <c r="D388" s="55">
        <v>48194000</v>
      </c>
      <c r="E388" s="163" t="s">
        <v>301</v>
      </c>
      <c r="F388" s="93" t="s">
        <v>605</v>
      </c>
      <c r="G388" s="93"/>
      <c r="H388" s="93"/>
      <c r="I388" s="93"/>
      <c r="J388" s="93"/>
      <c r="K388" s="56">
        <v>195</v>
      </c>
      <c r="L388" s="133"/>
      <c r="M388" s="57">
        <f>L388*K388</f>
        <v>0</v>
      </c>
    </row>
    <row r="389" spans="1:13" s="20" customFormat="1" ht="4.5" customHeight="1" thickBot="1">
      <c r="B389" s="19"/>
      <c r="C389" s="19"/>
      <c r="D389" s="48"/>
      <c r="E389" s="58"/>
      <c r="F389" s="58"/>
      <c r="G389" s="58"/>
      <c r="H389" s="58"/>
      <c r="I389" s="58"/>
      <c r="J389" s="58"/>
      <c r="K389" s="58"/>
      <c r="L389" s="46"/>
      <c r="M389" s="59"/>
    </row>
    <row r="390" spans="1:13" s="20" customFormat="1" ht="21" thickBot="1">
      <c r="A390" s="19"/>
      <c r="B390" s="117"/>
      <c r="C390" s="118"/>
      <c r="D390" s="119"/>
      <c r="E390" s="120"/>
      <c r="F390" s="120"/>
      <c r="G390" s="120"/>
      <c r="H390" s="120"/>
      <c r="I390" s="120"/>
      <c r="J390" s="244" t="s">
        <v>90</v>
      </c>
      <c r="K390" s="244"/>
      <c r="L390" s="245"/>
      <c r="M390" s="121">
        <f>SUM(M19:M388)</f>
        <v>1426.3000000000002</v>
      </c>
    </row>
    <row r="391" spans="1:13" s="20" customFormat="1" ht="22.5" customHeight="1" thickBot="1">
      <c r="B391" s="241" t="s">
        <v>633</v>
      </c>
      <c r="C391" s="242"/>
      <c r="D391" s="242"/>
      <c r="E391" s="242"/>
      <c r="F391" s="242"/>
      <c r="G391" s="242"/>
      <c r="H391" s="242"/>
      <c r="I391" s="242"/>
      <c r="J391" s="242"/>
      <c r="K391" s="242"/>
      <c r="L391" s="242"/>
      <c r="M391" s="243"/>
    </row>
    <row r="392" spans="1:13" s="20" customFormat="1" ht="18" hidden="1">
      <c r="A392" s="19"/>
      <c r="B392" s="237" t="s">
        <v>292</v>
      </c>
      <c r="C392" s="238"/>
      <c r="D392" s="238"/>
      <c r="E392" s="238"/>
      <c r="F392" s="238"/>
      <c r="G392" s="238"/>
      <c r="H392" s="238"/>
      <c r="I392" s="238"/>
      <c r="J392" s="238"/>
      <c r="K392" s="238"/>
      <c r="L392" s="238"/>
      <c r="M392" s="239"/>
    </row>
    <row r="393" spans="1:13" s="20" customFormat="1" ht="18" hidden="1">
      <c r="A393" s="19"/>
      <c r="B393" s="138"/>
      <c r="C393" s="139"/>
      <c r="D393" s="139"/>
      <c r="E393" s="139"/>
      <c r="F393" s="236" t="s">
        <v>17</v>
      </c>
      <c r="G393" s="236"/>
      <c r="H393" s="236"/>
      <c r="I393" s="236"/>
      <c r="J393" s="236"/>
      <c r="K393" s="139"/>
      <c r="L393" s="139" t="s">
        <v>299</v>
      </c>
      <c r="M393" s="140"/>
    </row>
    <row r="394" spans="1:13" s="127" customFormat="1" ht="18" hidden="1">
      <c r="A394" s="122"/>
      <c r="B394" s="123"/>
      <c r="C394" s="143"/>
      <c r="D394" s="144"/>
      <c r="E394" s="145"/>
      <c r="F394" s="240" t="s">
        <v>294</v>
      </c>
      <c r="G394" s="240"/>
      <c r="H394" s="240"/>
      <c r="I394" s="240"/>
      <c r="J394" s="240"/>
      <c r="K394" s="141"/>
      <c r="L394" s="125">
        <v>0.2</v>
      </c>
      <c r="M394" s="126"/>
    </row>
    <row r="395" spans="1:13" s="127" customFormat="1" ht="18" hidden="1">
      <c r="A395" s="122"/>
      <c r="B395" s="123"/>
      <c r="C395" s="143"/>
      <c r="D395" s="144"/>
      <c r="E395" s="145"/>
      <c r="F395" s="240" t="s">
        <v>293</v>
      </c>
      <c r="G395" s="240"/>
      <c r="H395" s="240"/>
      <c r="I395" s="240"/>
      <c r="J395" s="240"/>
      <c r="K395" s="141"/>
      <c r="L395" s="125">
        <f>L32</f>
        <v>0</v>
      </c>
      <c r="M395" s="126"/>
    </row>
    <row r="396" spans="1:13" s="127" customFormat="1" ht="18" hidden="1">
      <c r="A396" s="122"/>
      <c r="B396" s="123"/>
      <c r="C396" s="143"/>
      <c r="D396" s="144"/>
      <c r="E396" s="145"/>
      <c r="F396" s="240" t="s">
        <v>295</v>
      </c>
      <c r="G396" s="240"/>
      <c r="H396" s="240"/>
      <c r="I396" s="240"/>
      <c r="J396" s="240"/>
      <c r="K396" s="141"/>
      <c r="L396" s="125">
        <f>L76+L99</f>
        <v>0</v>
      </c>
      <c r="M396" s="126"/>
    </row>
    <row r="397" spans="1:13" s="127" customFormat="1" ht="18" hidden="1">
      <c r="B397" s="123"/>
      <c r="C397" s="143"/>
      <c r="D397" s="144"/>
      <c r="E397" s="145"/>
      <c r="F397" s="240" t="s">
        <v>296</v>
      </c>
      <c r="G397" s="240"/>
      <c r="H397" s="240"/>
      <c r="I397" s="240"/>
      <c r="J397" s="240"/>
      <c r="K397" s="141"/>
      <c r="L397" s="125">
        <f>L92</f>
        <v>0</v>
      </c>
      <c r="M397" s="126"/>
    </row>
    <row r="398" spans="1:13" s="127" customFormat="1" ht="18" hidden="1">
      <c r="B398" s="123"/>
      <c r="C398" s="143"/>
      <c r="D398" s="144"/>
      <c r="E398" s="145"/>
      <c r="F398" s="240" t="s">
        <v>297</v>
      </c>
      <c r="G398" s="240"/>
      <c r="H398" s="240"/>
      <c r="I398" s="240"/>
      <c r="J398" s="240"/>
      <c r="K398" s="141"/>
      <c r="L398" s="125">
        <f>L110+L117+L183+L275</f>
        <v>0</v>
      </c>
      <c r="M398" s="126"/>
    </row>
    <row r="399" spans="1:13" s="127" customFormat="1" ht="18" hidden="1">
      <c r="B399" s="123"/>
      <c r="C399" s="143"/>
      <c r="D399" s="144"/>
      <c r="E399" s="145"/>
      <c r="F399" s="240" t="s">
        <v>88</v>
      </c>
      <c r="G399" s="240"/>
      <c r="H399" s="240"/>
      <c r="I399" s="240"/>
      <c r="J399" s="240"/>
      <c r="K399" s="141"/>
      <c r="L399" s="125">
        <f>L139</f>
        <v>0</v>
      </c>
      <c r="M399" s="126"/>
    </row>
    <row r="400" spans="1:13" s="127" customFormat="1" ht="18" hidden="1">
      <c r="B400" s="123"/>
      <c r="C400" s="143"/>
      <c r="D400" s="144"/>
      <c r="E400" s="145"/>
      <c r="F400" s="240" t="s">
        <v>298</v>
      </c>
      <c r="G400" s="240"/>
      <c r="H400" s="240"/>
      <c r="I400" s="240"/>
      <c r="J400" s="240"/>
      <c r="K400" s="141"/>
      <c r="L400" s="125">
        <f>L154+L184+L274</f>
        <v>0</v>
      </c>
      <c r="M400" s="126"/>
    </row>
    <row r="401" spans="2:13" s="127" customFormat="1" ht="18" hidden="1">
      <c r="B401" s="123"/>
      <c r="C401" s="143"/>
      <c r="D401" s="144"/>
      <c r="E401" s="145"/>
      <c r="F401" s="128" t="s">
        <v>291</v>
      </c>
      <c r="G401" s="128"/>
      <c r="H401" s="124"/>
      <c r="I401" s="124"/>
      <c r="J401" s="124"/>
      <c r="K401" s="141"/>
      <c r="L401" s="125">
        <f>L214+L215</f>
        <v>0</v>
      </c>
      <c r="M401" s="126"/>
    </row>
    <row r="402" spans="2:13" s="127" customFormat="1" ht="18" hidden="1">
      <c r="B402" s="123"/>
      <c r="C402" s="143"/>
      <c r="D402" s="144"/>
      <c r="E402" s="145"/>
      <c r="F402" s="240" t="s">
        <v>276</v>
      </c>
      <c r="G402" s="240"/>
      <c r="H402" s="240"/>
      <c r="I402" s="240"/>
      <c r="J402" s="240"/>
      <c r="K402" s="141"/>
      <c r="L402" s="125">
        <f>L273</f>
        <v>0</v>
      </c>
      <c r="M402" s="126"/>
    </row>
    <row r="403" spans="2:13" s="127" customFormat="1" ht="18.75" hidden="1" thickBot="1">
      <c r="B403" s="129"/>
      <c r="C403" s="146"/>
      <c r="D403" s="147"/>
      <c r="E403" s="148"/>
      <c r="F403" s="235" t="s">
        <v>622</v>
      </c>
      <c r="G403" s="235"/>
      <c r="H403" s="235"/>
      <c r="I403" s="235"/>
      <c r="J403" s="235"/>
      <c r="K403" s="142"/>
      <c r="L403" s="130">
        <f>L323+L276</f>
        <v>0.14285714285714285</v>
      </c>
      <c r="M403" s="131"/>
    </row>
    <row r="404" spans="2:13" ht="18" hidden="1">
      <c r="B404" s="6"/>
      <c r="C404" s="9"/>
      <c r="D404" s="12"/>
      <c r="E404" s="5"/>
      <c r="F404" s="5"/>
      <c r="G404" s="5"/>
      <c r="H404" s="5"/>
      <c r="I404" s="5"/>
      <c r="J404" s="5"/>
      <c r="K404" s="5"/>
      <c r="L404" s="10"/>
      <c r="M404" s="3"/>
    </row>
    <row r="405" spans="2:13" ht="18">
      <c r="B405" s="6"/>
      <c r="C405" s="9"/>
      <c r="D405" s="12"/>
      <c r="E405" s="5"/>
      <c r="F405" s="5"/>
      <c r="G405" s="5"/>
      <c r="H405" s="5"/>
      <c r="I405" s="5"/>
      <c r="J405" s="5"/>
      <c r="K405" s="5"/>
      <c r="L405" s="10"/>
      <c r="M405" s="3"/>
    </row>
    <row r="406" spans="2:13" ht="18">
      <c r="B406" s="6"/>
      <c r="C406" s="9"/>
      <c r="D406" s="12"/>
      <c r="E406" s="5"/>
      <c r="F406" s="5"/>
      <c r="G406" s="5"/>
      <c r="H406" s="5"/>
      <c r="I406" s="5"/>
      <c r="J406" s="5"/>
      <c r="K406" s="5"/>
      <c r="L406" s="10"/>
      <c r="M406" s="3"/>
    </row>
    <row r="407" spans="2:13" ht="18">
      <c r="B407" s="6"/>
      <c r="C407" s="9"/>
      <c r="D407" s="12"/>
      <c r="E407" s="5"/>
      <c r="F407" s="5"/>
      <c r="G407" s="5"/>
      <c r="H407" s="5"/>
      <c r="I407" s="5"/>
      <c r="J407" s="5"/>
      <c r="K407" s="5"/>
      <c r="L407" s="10"/>
      <c r="M407" s="3"/>
    </row>
    <row r="408" spans="2:13" ht="18">
      <c r="B408" s="6"/>
      <c r="C408" s="9"/>
      <c r="D408" s="12"/>
      <c r="E408" s="5"/>
      <c r="F408" s="5"/>
      <c r="G408" s="5"/>
      <c r="H408" s="5"/>
      <c r="I408" s="5"/>
      <c r="J408" s="5"/>
      <c r="K408" s="5"/>
      <c r="L408" s="10"/>
      <c r="M408" s="3"/>
    </row>
    <row r="409" spans="2:13" ht="18">
      <c r="B409" s="6"/>
      <c r="C409" s="9"/>
      <c r="D409" s="12"/>
      <c r="E409" s="5"/>
      <c r="F409" s="5"/>
      <c r="G409" s="5"/>
      <c r="H409" s="5"/>
      <c r="I409" s="5"/>
      <c r="J409" s="5"/>
      <c r="K409" s="5"/>
      <c r="L409" s="10"/>
      <c r="M409" s="3"/>
    </row>
    <row r="410" spans="2:13" ht="18">
      <c r="B410" s="6"/>
      <c r="C410" s="9"/>
      <c r="D410" s="12"/>
      <c r="E410" s="5"/>
      <c r="F410" s="5"/>
      <c r="G410" s="5"/>
      <c r="H410" s="5"/>
      <c r="I410" s="5"/>
      <c r="J410" s="5"/>
      <c r="K410" s="5"/>
      <c r="L410" s="10"/>
      <c r="M410" s="3"/>
    </row>
  </sheetData>
  <sheetProtection selectLockedCells="1"/>
  <mergeCells count="287">
    <mergeCell ref="K9:M9"/>
    <mergeCell ref="C9:H9"/>
    <mergeCell ref="C8:M8"/>
    <mergeCell ref="B229:M229"/>
    <mergeCell ref="F231:J231"/>
    <mergeCell ref="F225:J225"/>
    <mergeCell ref="C7:M7"/>
    <mergeCell ref="C15:M15"/>
    <mergeCell ref="C14:M14"/>
    <mergeCell ref="C13:M13"/>
    <mergeCell ref="C12:H12"/>
    <mergeCell ref="C11:H11"/>
    <mergeCell ref="C10:H10"/>
    <mergeCell ref="B228:M228"/>
    <mergeCell ref="D162:M162"/>
    <mergeCell ref="F38:J38"/>
    <mergeCell ref="F61:J61"/>
    <mergeCell ref="F54:J54"/>
    <mergeCell ref="D49:M49"/>
    <mergeCell ref="F55:J55"/>
    <mergeCell ref="F60:J60"/>
    <mergeCell ref="F28:J28"/>
    <mergeCell ref="F31:J31"/>
    <mergeCell ref="F51:J51"/>
    <mergeCell ref="F242:J242"/>
    <mergeCell ref="D238:M238"/>
    <mergeCell ref="F302:J302"/>
    <mergeCell ref="F144:J144"/>
    <mergeCell ref="F221:J221"/>
    <mergeCell ref="F172:J172"/>
    <mergeCell ref="F243:J243"/>
    <mergeCell ref="F224:J224"/>
    <mergeCell ref="F294:J294"/>
    <mergeCell ref="E274:K274"/>
    <mergeCell ref="F246:J246"/>
    <mergeCell ref="F247:J247"/>
    <mergeCell ref="F248:J248"/>
    <mergeCell ref="B235:M235"/>
    <mergeCell ref="D220:M220"/>
    <mergeCell ref="D223:M223"/>
    <mergeCell ref="F241:J241"/>
    <mergeCell ref="F166:J166"/>
    <mergeCell ref="F171:J171"/>
    <mergeCell ref="G184:K184"/>
    <mergeCell ref="F192:J192"/>
    <mergeCell ref="B168:M168"/>
    <mergeCell ref="B176:M176"/>
    <mergeCell ref="F193:J193"/>
    <mergeCell ref="L11:M11"/>
    <mergeCell ref="J12:M12"/>
    <mergeCell ref="F101:J101"/>
    <mergeCell ref="F62:J62"/>
    <mergeCell ref="H76:K76"/>
    <mergeCell ref="F236:J236"/>
    <mergeCell ref="F79:J79"/>
    <mergeCell ref="F84:J84"/>
    <mergeCell ref="H92:K92"/>
    <mergeCell ref="F80:J80"/>
    <mergeCell ref="B83:M83"/>
    <mergeCell ref="F75:J75"/>
    <mergeCell ref="F70:J70"/>
    <mergeCell ref="F50:J50"/>
    <mergeCell ref="F58:J58"/>
    <mergeCell ref="D78:M78"/>
    <mergeCell ref="F74:J74"/>
    <mergeCell ref="F63:J63"/>
    <mergeCell ref="F66:J66"/>
    <mergeCell ref="F73:J73"/>
    <mergeCell ref="B65:M65"/>
    <mergeCell ref="F68:J68"/>
    <mergeCell ref="F37:J37"/>
    <mergeCell ref="D100:M100"/>
    <mergeCell ref="F86:J86"/>
    <mergeCell ref="F310:J310"/>
    <mergeCell ref="F300:J300"/>
    <mergeCell ref="F296:I296"/>
    <mergeCell ref="F307:J307"/>
    <mergeCell ref="F245:J245"/>
    <mergeCell ref="F303:J303"/>
    <mergeCell ref="F301:J301"/>
    <mergeCell ref="F90:J90"/>
    <mergeCell ref="B94:M94"/>
    <mergeCell ref="D88:M88"/>
    <mergeCell ref="F129:J129"/>
    <mergeCell ref="D125:M125"/>
    <mergeCell ref="F120:J120"/>
    <mergeCell ref="F128:J128"/>
    <mergeCell ref="F116:J116"/>
    <mergeCell ref="F151:J151"/>
    <mergeCell ref="F127:J127"/>
    <mergeCell ref="D143:M143"/>
    <mergeCell ref="D149:M149"/>
    <mergeCell ref="F170:J170"/>
    <mergeCell ref="F152:J152"/>
    <mergeCell ref="F244:J244"/>
    <mergeCell ref="F308:J308"/>
    <mergeCell ref="F309:J309"/>
    <mergeCell ref="F396:J396"/>
    <mergeCell ref="D354:M354"/>
    <mergeCell ref="F355:J355"/>
    <mergeCell ref="F350:J350"/>
    <mergeCell ref="D341:M341"/>
    <mergeCell ref="F319:J319"/>
    <mergeCell ref="F314:J314"/>
    <mergeCell ref="H317:K317"/>
    <mergeCell ref="F356:J356"/>
    <mergeCell ref="D366:M366"/>
    <mergeCell ref="B360:M360"/>
    <mergeCell ref="D349:M349"/>
    <mergeCell ref="B372:M372"/>
    <mergeCell ref="H323:K323"/>
    <mergeCell ref="F380:J380"/>
    <mergeCell ref="F373:J373"/>
    <mergeCell ref="D344:M344"/>
    <mergeCell ref="D369:M369"/>
    <mergeCell ref="F374:J374"/>
    <mergeCell ref="F352:J352"/>
    <mergeCell ref="F346:J346"/>
    <mergeCell ref="D332:M332"/>
    <mergeCell ref="F333:J333"/>
    <mergeCell ref="F327:J327"/>
    <mergeCell ref="F351:J351"/>
    <mergeCell ref="B338:M338"/>
    <mergeCell ref="F330:J330"/>
    <mergeCell ref="F339:J339"/>
    <mergeCell ref="F342:J342"/>
    <mergeCell ref="F336:J336"/>
    <mergeCell ref="F357:J357"/>
    <mergeCell ref="F378:J378"/>
    <mergeCell ref="F403:J403"/>
    <mergeCell ref="F393:J393"/>
    <mergeCell ref="B392:M392"/>
    <mergeCell ref="F394:J394"/>
    <mergeCell ref="F395:J395"/>
    <mergeCell ref="F375:J375"/>
    <mergeCell ref="F397:J397"/>
    <mergeCell ref="F398:J398"/>
    <mergeCell ref="F379:J379"/>
    <mergeCell ref="B391:M391"/>
    <mergeCell ref="F385:J385"/>
    <mergeCell ref="F377:J377"/>
    <mergeCell ref="F381:J381"/>
    <mergeCell ref="J390:L390"/>
    <mergeCell ref="F402:J402"/>
    <mergeCell ref="F399:J399"/>
    <mergeCell ref="F400:J400"/>
    <mergeCell ref="B1:M4"/>
    <mergeCell ref="H139:K139"/>
    <mergeCell ref="F123:J123"/>
    <mergeCell ref="F271:J271"/>
    <mergeCell ref="F273:K273"/>
    <mergeCell ref="B259:M259"/>
    <mergeCell ref="B156:M156"/>
    <mergeCell ref="F157:J157"/>
    <mergeCell ref="F147:J147"/>
    <mergeCell ref="F91:J91"/>
    <mergeCell ref="G99:K99"/>
    <mergeCell ref="G98:K98"/>
    <mergeCell ref="F102:J102"/>
    <mergeCell ref="F115:J115"/>
    <mergeCell ref="F138:J138"/>
    <mergeCell ref="F114:J114"/>
    <mergeCell ref="F106:J106"/>
    <mergeCell ref="D119:M119"/>
    <mergeCell ref="F109:J109"/>
    <mergeCell ref="F107:J107"/>
    <mergeCell ref="F81:J81"/>
    <mergeCell ref="F44:J44"/>
    <mergeCell ref="F85:J85"/>
    <mergeCell ref="F95:J95"/>
    <mergeCell ref="F46:J46"/>
    <mergeCell ref="F53:J53"/>
    <mergeCell ref="F47:J47"/>
    <mergeCell ref="B57:M57"/>
    <mergeCell ref="F30:J30"/>
    <mergeCell ref="F34:J34"/>
    <mergeCell ref="F35:J35"/>
    <mergeCell ref="F43:J43"/>
    <mergeCell ref="F42:J42"/>
    <mergeCell ref="B5:M5"/>
    <mergeCell ref="I9:J9"/>
    <mergeCell ref="B6:M6"/>
    <mergeCell ref="B16:M16"/>
    <mergeCell ref="J10:M10"/>
    <mergeCell ref="H110:K110"/>
    <mergeCell ref="B72:M72"/>
    <mergeCell ref="F97:J97"/>
    <mergeCell ref="D25:M25"/>
    <mergeCell ref="F26:J26"/>
    <mergeCell ref="F89:J89"/>
    <mergeCell ref="F29:J29"/>
    <mergeCell ref="H32:K32"/>
    <mergeCell ref="F36:J36"/>
    <mergeCell ref="F39:J39"/>
    <mergeCell ref="B41:M41"/>
    <mergeCell ref="D33:M33"/>
    <mergeCell ref="F17:J17"/>
    <mergeCell ref="H21:K21"/>
    <mergeCell ref="B18:M18"/>
    <mergeCell ref="F27:J27"/>
    <mergeCell ref="F52:J52"/>
    <mergeCell ref="F59:J59"/>
    <mergeCell ref="F45:J45"/>
    <mergeCell ref="D131:M131"/>
    <mergeCell ref="F158:J158"/>
    <mergeCell ref="F163:J163"/>
    <mergeCell ref="F164:J164"/>
    <mergeCell ref="F132:J132"/>
    <mergeCell ref="F122:J122"/>
    <mergeCell ref="F108:J108"/>
    <mergeCell ref="H117:K117"/>
    <mergeCell ref="D112:M112"/>
    <mergeCell ref="F113:J113"/>
    <mergeCell ref="F126:J126"/>
    <mergeCell ref="F121:J121"/>
    <mergeCell ref="F150:J150"/>
    <mergeCell ref="F141:J141"/>
    <mergeCell ref="F135:J135"/>
    <mergeCell ref="F133:J133"/>
    <mergeCell ref="F134:J134"/>
    <mergeCell ref="F146:J146"/>
    <mergeCell ref="D137:M137"/>
    <mergeCell ref="F145:J145"/>
    <mergeCell ref="D140:M140"/>
    <mergeCell ref="F191:J191"/>
    <mergeCell ref="F153:J153"/>
    <mergeCell ref="F159:J159"/>
    <mergeCell ref="G183:K183"/>
    <mergeCell ref="H154:K154"/>
    <mergeCell ref="F165:J165"/>
    <mergeCell ref="F160:J160"/>
    <mergeCell ref="G215:K215"/>
    <mergeCell ref="F194:J194"/>
    <mergeCell ref="D196:M196"/>
    <mergeCell ref="F197:J197"/>
    <mergeCell ref="B207:M207"/>
    <mergeCell ref="B200:M200"/>
    <mergeCell ref="F198:J198"/>
    <mergeCell ref="G214:K214"/>
    <mergeCell ref="F297:J297"/>
    <mergeCell ref="F289:J289"/>
    <mergeCell ref="F290:J290"/>
    <mergeCell ref="D299:M299"/>
    <mergeCell ref="F316:J316"/>
    <mergeCell ref="D318:M318"/>
    <mergeCell ref="D306:M306"/>
    <mergeCell ref="B240:M240"/>
    <mergeCell ref="B332:B333"/>
    <mergeCell ref="B265:M265"/>
    <mergeCell ref="F266:J266"/>
    <mergeCell ref="F279:J279"/>
    <mergeCell ref="D287:M287"/>
    <mergeCell ref="B286:M286"/>
    <mergeCell ref="F269:J269"/>
    <mergeCell ref="G275:K275"/>
    <mergeCell ref="G276:K276"/>
    <mergeCell ref="D278:M278"/>
    <mergeCell ref="H311:K311"/>
    <mergeCell ref="D312:M312"/>
    <mergeCell ref="F315:J315"/>
    <mergeCell ref="F313:J313"/>
    <mergeCell ref="F322:J322"/>
    <mergeCell ref="F320:J320"/>
    <mergeCell ref="B344:B347"/>
    <mergeCell ref="F347:J347"/>
    <mergeCell ref="D329:M329"/>
    <mergeCell ref="B354:B357"/>
    <mergeCell ref="F249:J249"/>
    <mergeCell ref="F288:J288"/>
    <mergeCell ref="F291:J291"/>
    <mergeCell ref="F261:J261"/>
    <mergeCell ref="F96:J96"/>
    <mergeCell ref="D335:M335"/>
    <mergeCell ref="F255:J255"/>
    <mergeCell ref="F256:J256"/>
    <mergeCell ref="B253:M253"/>
    <mergeCell ref="D105:M105"/>
    <mergeCell ref="B325:M325"/>
    <mergeCell ref="B104:M104"/>
    <mergeCell ref="D326:M326"/>
    <mergeCell ref="D293:M293"/>
    <mergeCell ref="B305:M305"/>
    <mergeCell ref="D186:M186"/>
    <mergeCell ref="B219:M219"/>
    <mergeCell ref="B190:M190"/>
    <mergeCell ref="F345:J345"/>
    <mergeCell ref="F321:J321"/>
  </mergeCells>
  <phoneticPr fontId="4" type="noConversion"/>
  <pageMargins left="0.25" right="0.25" top="0.75" bottom="0.75" header="0.3" footer="0.3"/>
  <pageSetup paperSize="9" scale="66" fitToHeight="0" orientation="portrait" verticalDpi="4294967292" r:id="rId1"/>
  <ignoredErrors>
    <ignoredError sqref="M23 M152:M153 M224:M225 D323:G323 G321:J321 I323:K323 M323 M373:M375 M26:M31 M377:M381 M241:M243 M319:M321 M120:M123 M106:M109 G319:J319 G320:J320 M20 M384 M383 M221 M244:M248" emptyCellReference="1"/>
    <ignoredError sqref="D332:E332 D265:E265 E224:E225 E143 G146:J146 G147:J147 F332:M332 F265:M265 F143:M143 E242:E243 E106:E109 E221 E244:E248" numberStoredAsText="1"/>
    <ignoredError sqref="D344:E344 M146:M147 D312:E312 E315 M314:M315 E356:E357 D345:E347 M345:M347 D333 M333 F344:M344 F312:M312 G315:J315 G314:J314 F354:M354 G346:J346 G345:J345 G347:J347 G333:J333 G357:J357 G355:J355 M355 M357 M356 E314 G356:J356 E354 E355" numberStoredAsText="1"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zoomScale="110" zoomScaleNormal="110" workbookViewId="0">
      <selection activeCell="F7" sqref="F7"/>
    </sheetView>
  </sheetViews>
  <sheetFormatPr defaultColWidth="8.875" defaultRowHeight="15.75"/>
  <cols>
    <col min="1" max="15" width="8.875" style="160"/>
    <col min="16" max="16" width="9" style="160" customWidth="1"/>
    <col min="17" max="16384" width="8.875" style="160"/>
  </cols>
  <sheetData>
    <row r="1" spans="1:16" ht="15.95" customHeight="1">
      <c r="A1" s="4"/>
      <c r="B1" s="4"/>
      <c r="C1" s="4"/>
      <c r="D1" s="4"/>
      <c r="E1" s="4"/>
      <c r="F1" s="4"/>
      <c r="G1" s="4"/>
      <c r="H1" s="4"/>
      <c r="I1" s="4"/>
      <c r="J1" s="4"/>
      <c r="K1" s="4"/>
      <c r="L1" s="4"/>
      <c r="M1" s="4"/>
      <c r="N1" s="4"/>
      <c r="O1" s="4"/>
      <c r="P1" s="159"/>
    </row>
    <row r="2" spans="1:16" ht="15.95" customHeight="1">
      <c r="A2" s="4"/>
      <c r="B2" s="4"/>
      <c r="C2" s="4"/>
      <c r="D2" s="4"/>
      <c r="E2" s="4"/>
      <c r="F2" s="4"/>
      <c r="G2" s="4"/>
      <c r="H2" s="4"/>
      <c r="I2" s="4"/>
      <c r="J2" s="4"/>
      <c r="K2" s="4"/>
      <c r="L2" s="4"/>
      <c r="M2" s="4"/>
      <c r="N2" s="4"/>
      <c r="O2" s="4"/>
      <c r="P2" s="161" t="s">
        <v>244</v>
      </c>
    </row>
    <row r="3" spans="1:16" ht="15.95" customHeight="1">
      <c r="A3" s="4"/>
      <c r="B3" s="4"/>
      <c r="C3" s="4"/>
      <c r="D3" s="4"/>
      <c r="E3" s="4"/>
      <c r="F3" s="4"/>
      <c r="G3" s="4"/>
      <c r="H3" s="4"/>
      <c r="I3" s="4"/>
      <c r="J3" s="4"/>
      <c r="K3" s="4"/>
      <c r="L3" s="4"/>
      <c r="M3" s="4"/>
      <c r="N3" s="4"/>
      <c r="O3" s="4"/>
      <c r="P3" s="161" t="s">
        <v>609</v>
      </c>
    </row>
    <row r="4" spans="1:16" ht="15.95" customHeight="1">
      <c r="A4" s="4"/>
      <c r="B4" s="4"/>
      <c r="C4" s="4"/>
      <c r="D4" s="4"/>
      <c r="E4" s="4"/>
      <c r="F4" s="4"/>
      <c r="G4" s="4"/>
      <c r="H4" s="4"/>
      <c r="I4" s="4"/>
      <c r="J4" s="4"/>
      <c r="K4" s="4"/>
      <c r="L4" s="4"/>
      <c r="M4" s="4"/>
      <c r="N4" s="4"/>
      <c r="O4" s="4"/>
      <c r="P4" s="161" t="s">
        <v>610</v>
      </c>
    </row>
    <row r="5" spans="1:16" ht="15.95" customHeight="1">
      <c r="A5" s="4"/>
      <c r="B5" s="4"/>
      <c r="C5" s="4"/>
      <c r="D5" s="4"/>
      <c r="E5" s="4"/>
      <c r="F5" s="4"/>
      <c r="G5" s="4"/>
      <c r="H5" s="4"/>
      <c r="I5" s="4"/>
      <c r="J5" s="4"/>
      <c r="K5" s="4"/>
      <c r="L5" s="4"/>
      <c r="M5" s="4"/>
      <c r="N5" s="4"/>
      <c r="O5" s="4"/>
      <c r="P5" s="161" t="s">
        <v>247</v>
      </c>
    </row>
    <row r="6" spans="1:16" ht="15.95" customHeight="1">
      <c r="A6" s="162"/>
      <c r="B6" s="162"/>
      <c r="C6" s="162"/>
      <c r="D6" s="162"/>
      <c r="E6" s="162"/>
      <c r="F6" s="162"/>
      <c r="G6" s="162"/>
      <c r="H6" s="162"/>
      <c r="I6" s="162"/>
      <c r="J6" s="162"/>
      <c r="K6" s="162"/>
      <c r="L6" s="162"/>
      <c r="M6" s="162"/>
      <c r="N6" s="162"/>
      <c r="O6" s="162"/>
      <c r="P6" s="161" t="s">
        <v>248</v>
      </c>
    </row>
    <row r="7" spans="1:16" ht="15.95" customHeight="1">
      <c r="A7" s="162"/>
      <c r="B7" s="162"/>
      <c r="C7" s="162"/>
      <c r="D7" s="162"/>
      <c r="E7" s="162"/>
      <c r="F7" s="162"/>
      <c r="G7" s="162"/>
      <c r="H7" s="162"/>
      <c r="I7" s="162"/>
      <c r="J7" s="162"/>
      <c r="K7" s="162"/>
      <c r="L7" s="162"/>
      <c r="M7" s="162"/>
      <c r="N7" s="162"/>
      <c r="O7" s="162"/>
      <c r="P7" s="162"/>
    </row>
    <row r="8" spans="1:16" ht="15.95" customHeight="1">
      <c r="A8" s="162"/>
      <c r="B8" s="162"/>
      <c r="C8" s="162"/>
      <c r="D8" s="162"/>
      <c r="E8" s="162"/>
      <c r="F8" s="162"/>
      <c r="G8" s="162"/>
      <c r="H8" s="162"/>
      <c r="I8" s="162"/>
      <c r="J8" s="162"/>
      <c r="K8" s="162"/>
      <c r="L8" s="162"/>
      <c r="M8" s="162"/>
      <c r="N8" s="162"/>
      <c r="O8" s="162"/>
      <c r="P8" s="162"/>
    </row>
    <row r="9" spans="1:16" ht="15.95" customHeight="1">
      <c r="A9" s="162"/>
      <c r="B9" s="162"/>
      <c r="C9" s="162"/>
      <c r="D9" s="162"/>
      <c r="E9" s="162"/>
      <c r="F9" s="162"/>
      <c r="G9" s="162"/>
      <c r="H9" s="162"/>
      <c r="I9" s="162"/>
      <c r="J9" s="162"/>
      <c r="K9" s="162"/>
      <c r="L9" s="162"/>
      <c r="M9" s="162"/>
      <c r="N9" s="162"/>
      <c r="O9" s="162"/>
      <c r="P9" s="162"/>
    </row>
    <row r="10" spans="1:16" ht="15.95" customHeight="1">
      <c r="A10" s="162"/>
      <c r="B10" s="162"/>
      <c r="C10" s="162"/>
      <c r="D10" s="162"/>
      <c r="E10" s="162"/>
      <c r="F10" s="162"/>
      <c r="G10" s="162"/>
      <c r="H10" s="162"/>
      <c r="I10" s="162"/>
      <c r="J10" s="162"/>
      <c r="K10" s="162"/>
      <c r="L10" s="162"/>
      <c r="M10" s="162"/>
      <c r="N10" s="162"/>
      <c r="O10" s="162"/>
      <c r="P10" s="162"/>
    </row>
    <row r="11" spans="1:16">
      <c r="A11" s="162"/>
      <c r="B11" s="162"/>
      <c r="C11" s="162"/>
      <c r="D11" s="162"/>
      <c r="E11" s="162"/>
      <c r="F11" s="162"/>
      <c r="G11" s="162"/>
      <c r="H11" s="162"/>
      <c r="I11" s="162"/>
      <c r="J11" s="162"/>
      <c r="K11" s="162"/>
      <c r="L11" s="162"/>
      <c r="M11" s="162"/>
      <c r="N11" s="162"/>
      <c r="O11" s="162"/>
      <c r="P11" s="162"/>
    </row>
    <row r="12" spans="1:16">
      <c r="A12" s="162"/>
      <c r="B12" s="162"/>
      <c r="C12" s="162"/>
      <c r="D12" s="162"/>
      <c r="E12" s="162"/>
      <c r="F12" s="162"/>
      <c r="G12" s="162"/>
      <c r="H12" s="162"/>
      <c r="I12" s="162"/>
      <c r="J12" s="162"/>
      <c r="K12" s="162"/>
      <c r="L12" s="162"/>
      <c r="M12" s="162"/>
      <c r="N12" s="162"/>
      <c r="O12" s="162"/>
      <c r="P12" s="162"/>
    </row>
    <row r="13" spans="1:16">
      <c r="A13" s="162"/>
      <c r="B13" s="162"/>
      <c r="C13" s="162"/>
      <c r="D13" s="162"/>
      <c r="E13" s="162"/>
      <c r="F13" s="162"/>
      <c r="G13" s="162"/>
      <c r="H13" s="162"/>
      <c r="I13" s="162"/>
      <c r="J13" s="162"/>
      <c r="K13" s="162"/>
      <c r="L13" s="162"/>
      <c r="M13" s="162"/>
      <c r="N13" s="162"/>
      <c r="O13" s="162"/>
      <c r="P13" s="162"/>
    </row>
    <row r="14" spans="1:16">
      <c r="A14" s="162"/>
      <c r="B14" s="162"/>
      <c r="C14" s="162"/>
      <c r="D14" s="162"/>
      <c r="E14" s="162"/>
      <c r="F14" s="162"/>
      <c r="G14" s="162"/>
      <c r="H14" s="162"/>
      <c r="I14" s="162"/>
      <c r="J14" s="162"/>
      <c r="K14" s="162"/>
      <c r="L14" s="162"/>
      <c r="M14" s="162"/>
      <c r="N14" s="162"/>
      <c r="O14" s="162"/>
      <c r="P14" s="162"/>
    </row>
    <row r="15" spans="1:16">
      <c r="A15" s="162"/>
      <c r="B15" s="162"/>
      <c r="C15" s="162"/>
      <c r="D15" s="162"/>
      <c r="E15" s="162"/>
      <c r="F15" s="162"/>
      <c r="G15" s="162"/>
      <c r="H15" s="162"/>
      <c r="I15" s="162"/>
      <c r="J15" s="162"/>
      <c r="K15" s="162"/>
      <c r="L15" s="162"/>
      <c r="M15" s="162"/>
      <c r="N15" s="162"/>
      <c r="O15" s="162"/>
      <c r="P15" s="162"/>
    </row>
    <row r="16" spans="1:16">
      <c r="A16" s="162"/>
      <c r="B16" s="162"/>
      <c r="C16" s="162"/>
      <c r="D16" s="162"/>
      <c r="E16" s="162"/>
      <c r="F16" s="162"/>
      <c r="G16" s="162"/>
      <c r="H16" s="162"/>
      <c r="I16" s="162"/>
      <c r="J16" s="162"/>
      <c r="K16" s="162"/>
      <c r="L16" s="162"/>
      <c r="M16" s="162"/>
      <c r="N16" s="162"/>
      <c r="O16" s="162"/>
      <c r="P16" s="162"/>
    </row>
    <row r="17" spans="1:16">
      <c r="A17" s="162"/>
      <c r="B17" s="162"/>
      <c r="C17" s="162"/>
      <c r="D17" s="162"/>
      <c r="E17" s="162"/>
      <c r="F17" s="162"/>
      <c r="G17" s="162"/>
      <c r="H17" s="162"/>
      <c r="I17" s="162"/>
      <c r="J17" s="162"/>
      <c r="K17" s="162"/>
      <c r="L17" s="162"/>
      <c r="M17" s="162"/>
      <c r="N17" s="162"/>
      <c r="O17" s="162"/>
      <c r="P17" s="162"/>
    </row>
    <row r="18" spans="1:16">
      <c r="A18" s="162"/>
      <c r="B18" s="162"/>
      <c r="C18" s="162"/>
      <c r="D18" s="162"/>
      <c r="E18" s="162"/>
      <c r="F18" s="162"/>
      <c r="G18" s="162"/>
      <c r="H18" s="162"/>
      <c r="I18" s="162"/>
      <c r="J18" s="162"/>
      <c r="K18" s="162"/>
      <c r="L18" s="162"/>
      <c r="M18" s="162"/>
      <c r="N18" s="162"/>
      <c r="O18" s="162"/>
      <c r="P18" s="162"/>
    </row>
    <row r="19" spans="1:16">
      <c r="A19" s="162"/>
      <c r="B19" s="162"/>
      <c r="C19" s="162"/>
      <c r="D19" s="162"/>
      <c r="E19" s="162"/>
      <c r="F19" s="162"/>
      <c r="G19" s="162"/>
      <c r="H19" s="162"/>
      <c r="I19" s="162"/>
      <c r="J19" s="162"/>
      <c r="K19" s="162"/>
      <c r="L19" s="162"/>
      <c r="M19" s="162"/>
      <c r="N19" s="162"/>
      <c r="O19" s="162"/>
      <c r="P19" s="162"/>
    </row>
    <row r="20" spans="1:16">
      <c r="A20" s="162"/>
      <c r="B20" s="162"/>
      <c r="C20" s="162"/>
      <c r="D20" s="162"/>
      <c r="E20" s="162"/>
      <c r="F20" s="162"/>
      <c r="G20" s="162"/>
      <c r="H20" s="162"/>
      <c r="I20" s="162"/>
      <c r="J20" s="162"/>
      <c r="K20" s="162"/>
      <c r="L20" s="162"/>
      <c r="M20" s="162"/>
      <c r="N20" s="162"/>
      <c r="O20" s="162"/>
      <c r="P20" s="162"/>
    </row>
    <row r="21" spans="1:16">
      <c r="A21" s="162"/>
      <c r="B21" s="162"/>
      <c r="C21" s="162"/>
      <c r="D21" s="162"/>
      <c r="E21" s="162"/>
      <c r="F21" s="162"/>
      <c r="G21" s="162"/>
      <c r="H21" s="162"/>
      <c r="I21" s="162"/>
      <c r="J21" s="162"/>
      <c r="K21" s="162"/>
      <c r="L21" s="162"/>
      <c r="M21" s="162"/>
      <c r="N21" s="162"/>
      <c r="O21" s="162"/>
      <c r="P21" s="162"/>
    </row>
    <row r="22" spans="1:16">
      <c r="A22" s="162"/>
      <c r="B22" s="162"/>
      <c r="C22" s="162"/>
      <c r="D22" s="162"/>
      <c r="E22" s="162"/>
      <c r="F22" s="162"/>
      <c r="G22" s="162"/>
      <c r="H22" s="162"/>
      <c r="I22" s="162"/>
      <c r="J22" s="162"/>
      <c r="K22" s="162"/>
      <c r="L22" s="162"/>
      <c r="M22" s="162"/>
      <c r="N22" s="162"/>
      <c r="O22" s="162"/>
      <c r="P22" s="162"/>
    </row>
    <row r="23" spans="1:16">
      <c r="A23" s="162"/>
      <c r="B23" s="162"/>
      <c r="C23" s="162"/>
      <c r="D23" s="162"/>
      <c r="E23" s="162"/>
      <c r="F23" s="162"/>
      <c r="G23" s="162"/>
      <c r="H23" s="162"/>
      <c r="I23" s="162"/>
      <c r="J23" s="162"/>
      <c r="K23" s="162"/>
      <c r="L23" s="162"/>
      <c r="M23" s="162"/>
      <c r="N23" s="162"/>
      <c r="O23" s="162"/>
      <c r="P23" s="162"/>
    </row>
    <row r="24" spans="1:16">
      <c r="A24" s="162"/>
      <c r="B24" s="162"/>
      <c r="C24" s="162"/>
      <c r="D24" s="162"/>
      <c r="E24" s="162"/>
      <c r="F24" s="162"/>
      <c r="G24" s="162"/>
      <c r="H24" s="162"/>
      <c r="I24" s="162"/>
      <c r="J24" s="162"/>
      <c r="K24" s="162"/>
      <c r="L24" s="162"/>
      <c r="M24" s="162"/>
      <c r="N24" s="162"/>
      <c r="O24" s="162"/>
      <c r="P24" s="162"/>
    </row>
    <row r="25" spans="1:16">
      <c r="A25" s="162"/>
      <c r="B25" s="162"/>
      <c r="C25" s="162"/>
      <c r="D25" s="162"/>
      <c r="E25" s="162"/>
      <c r="F25" s="162"/>
      <c r="G25" s="162"/>
      <c r="H25" s="162"/>
      <c r="I25" s="162"/>
      <c r="J25" s="162"/>
      <c r="K25" s="162"/>
      <c r="L25" s="162"/>
      <c r="M25" s="162"/>
      <c r="N25" s="162"/>
      <c r="O25" s="162"/>
      <c r="P25" s="162"/>
    </row>
    <row r="26" spans="1:16">
      <c r="A26" s="162"/>
      <c r="B26" s="162"/>
      <c r="C26" s="162"/>
      <c r="D26" s="162"/>
      <c r="E26" s="162"/>
      <c r="F26" s="162"/>
      <c r="G26" s="162"/>
      <c r="H26" s="162"/>
      <c r="I26" s="162"/>
      <c r="J26" s="162"/>
      <c r="K26" s="162"/>
      <c r="L26" s="162"/>
      <c r="M26" s="162"/>
      <c r="N26" s="162"/>
      <c r="O26" s="162"/>
      <c r="P26" s="162"/>
    </row>
    <row r="27" spans="1:16">
      <c r="A27" s="162"/>
      <c r="B27" s="162"/>
      <c r="C27" s="162"/>
      <c r="D27" s="162"/>
      <c r="E27" s="162"/>
      <c r="F27" s="162"/>
      <c r="G27" s="162"/>
      <c r="H27" s="162"/>
      <c r="I27" s="162"/>
      <c r="J27" s="162"/>
      <c r="K27" s="162"/>
      <c r="L27" s="162"/>
      <c r="M27" s="162"/>
      <c r="N27" s="162"/>
      <c r="O27" s="162"/>
      <c r="P27" s="162"/>
    </row>
    <row r="28" spans="1:16">
      <c r="A28" s="162"/>
      <c r="B28" s="162"/>
      <c r="C28" s="162"/>
      <c r="D28" s="162"/>
      <c r="E28" s="162"/>
      <c r="F28" s="162"/>
      <c r="G28" s="162"/>
      <c r="H28" s="162"/>
      <c r="I28" s="162"/>
      <c r="J28" s="162"/>
      <c r="K28" s="162"/>
      <c r="L28" s="162"/>
      <c r="M28" s="162"/>
      <c r="N28" s="162"/>
      <c r="O28" s="162"/>
      <c r="P28" s="162"/>
    </row>
    <row r="29" spans="1:16">
      <c r="A29" s="162"/>
      <c r="B29" s="162"/>
      <c r="C29" s="162"/>
      <c r="D29" s="162"/>
      <c r="E29" s="162"/>
      <c r="F29" s="162"/>
      <c r="G29" s="162"/>
      <c r="H29" s="162"/>
      <c r="I29" s="162"/>
      <c r="J29" s="162"/>
      <c r="K29" s="162"/>
      <c r="L29" s="162"/>
      <c r="M29" s="162"/>
      <c r="N29" s="162"/>
      <c r="O29" s="162"/>
      <c r="P29" s="162"/>
    </row>
    <row r="30" spans="1:16">
      <c r="A30" s="162"/>
      <c r="B30" s="162"/>
      <c r="C30" s="162"/>
      <c r="D30" s="162"/>
      <c r="E30" s="162"/>
      <c r="F30" s="162"/>
      <c r="G30" s="162"/>
      <c r="H30" s="162"/>
      <c r="I30" s="162"/>
      <c r="J30" s="162"/>
      <c r="K30" s="162"/>
      <c r="L30" s="162"/>
      <c r="M30" s="162"/>
      <c r="N30" s="162"/>
      <c r="O30" s="162"/>
      <c r="P30" s="162"/>
    </row>
    <row r="31" spans="1:16">
      <c r="A31" s="162"/>
      <c r="B31" s="162"/>
      <c r="C31" s="162"/>
      <c r="D31" s="162"/>
      <c r="E31" s="162"/>
      <c r="F31" s="162"/>
      <c r="G31" s="162"/>
      <c r="H31" s="162"/>
      <c r="I31" s="162"/>
      <c r="J31" s="162"/>
      <c r="K31" s="162"/>
      <c r="L31" s="162"/>
      <c r="M31" s="162"/>
      <c r="N31" s="162"/>
      <c r="O31" s="162"/>
      <c r="P31" s="162"/>
    </row>
    <row r="32" spans="1:16">
      <c r="A32" s="162"/>
      <c r="B32" s="162"/>
      <c r="C32" s="162"/>
      <c r="D32" s="162"/>
      <c r="E32" s="162"/>
      <c r="F32" s="162"/>
      <c r="G32" s="162"/>
      <c r="H32" s="162"/>
      <c r="I32" s="162"/>
      <c r="J32" s="162"/>
      <c r="K32" s="162"/>
      <c r="L32" s="162"/>
      <c r="M32" s="162"/>
      <c r="N32" s="162"/>
      <c r="O32" s="162"/>
      <c r="P32" s="162"/>
    </row>
    <row r="33" spans="1:16">
      <c r="A33" s="162"/>
      <c r="B33" s="162"/>
      <c r="C33" s="162"/>
      <c r="D33" s="162"/>
      <c r="E33" s="162"/>
      <c r="F33" s="162"/>
      <c r="G33" s="162"/>
      <c r="H33" s="162"/>
      <c r="I33" s="162"/>
      <c r="J33" s="162"/>
      <c r="K33" s="162"/>
      <c r="L33" s="162"/>
      <c r="M33" s="162"/>
      <c r="N33" s="162"/>
      <c r="O33" s="162"/>
      <c r="P33" s="162"/>
    </row>
    <row r="34" spans="1:16">
      <c r="A34" s="162"/>
      <c r="B34" s="162"/>
      <c r="C34" s="162"/>
      <c r="D34" s="162"/>
      <c r="E34" s="162"/>
      <c r="F34" s="162"/>
      <c r="G34" s="162"/>
      <c r="H34" s="162"/>
      <c r="I34" s="162"/>
      <c r="J34" s="162"/>
      <c r="K34" s="162"/>
      <c r="L34" s="162"/>
      <c r="M34" s="162"/>
      <c r="N34" s="162"/>
      <c r="O34" s="162"/>
      <c r="P34" s="162"/>
    </row>
    <row r="35" spans="1:16">
      <c r="A35" s="162"/>
      <c r="B35" s="162"/>
      <c r="C35" s="162"/>
      <c r="D35" s="162"/>
      <c r="E35" s="162"/>
      <c r="F35" s="162"/>
      <c r="G35" s="162"/>
      <c r="H35" s="162"/>
      <c r="I35" s="162"/>
      <c r="J35" s="162"/>
      <c r="K35" s="162"/>
      <c r="L35" s="162"/>
      <c r="M35" s="162"/>
      <c r="N35" s="162"/>
      <c r="O35" s="162"/>
      <c r="P35" s="162"/>
    </row>
    <row r="36" spans="1:16">
      <c r="A36" s="162"/>
      <c r="B36" s="162"/>
      <c r="C36" s="162"/>
      <c r="D36" s="162"/>
      <c r="E36" s="162"/>
      <c r="F36" s="162"/>
      <c r="G36" s="162"/>
      <c r="H36" s="162"/>
      <c r="I36" s="162"/>
      <c r="J36" s="162"/>
      <c r="K36" s="162"/>
      <c r="L36" s="162"/>
      <c r="M36" s="162"/>
      <c r="N36" s="162"/>
      <c r="O36" s="162"/>
      <c r="P36" s="162"/>
    </row>
    <row r="37" spans="1:16">
      <c r="A37" s="162"/>
      <c r="B37" s="162"/>
      <c r="C37" s="162"/>
      <c r="D37" s="162"/>
      <c r="E37" s="162"/>
      <c r="F37" s="162"/>
      <c r="G37" s="162"/>
      <c r="H37" s="162"/>
      <c r="I37" s="162"/>
      <c r="J37" s="162"/>
      <c r="K37" s="162"/>
      <c r="L37" s="162"/>
      <c r="M37" s="162"/>
      <c r="N37" s="162"/>
      <c r="O37" s="162"/>
      <c r="P37" s="162"/>
    </row>
    <row r="38" spans="1:16">
      <c r="A38" s="162"/>
      <c r="B38" s="162"/>
      <c r="C38" s="162"/>
      <c r="D38" s="162"/>
      <c r="E38" s="162"/>
      <c r="F38" s="162"/>
      <c r="G38" s="162"/>
      <c r="H38" s="162"/>
      <c r="I38" s="162"/>
      <c r="J38" s="162"/>
      <c r="K38" s="162"/>
      <c r="L38" s="162"/>
      <c r="M38" s="162"/>
      <c r="N38" s="162"/>
      <c r="O38" s="162"/>
      <c r="P38" s="162"/>
    </row>
    <row r="39" spans="1:16">
      <c r="A39" s="162"/>
      <c r="B39" s="162"/>
      <c r="C39" s="162"/>
      <c r="D39" s="162"/>
      <c r="E39" s="162"/>
      <c r="F39" s="162"/>
      <c r="G39" s="162"/>
      <c r="H39" s="162"/>
      <c r="I39" s="162"/>
      <c r="J39" s="162"/>
      <c r="K39" s="162"/>
      <c r="L39" s="162"/>
      <c r="M39" s="162"/>
      <c r="N39" s="162"/>
      <c r="O39" s="162"/>
      <c r="P39" s="162"/>
    </row>
    <row r="40" spans="1:16">
      <c r="A40" s="162"/>
      <c r="B40" s="162"/>
      <c r="C40" s="162"/>
      <c r="D40" s="162"/>
      <c r="E40" s="162"/>
      <c r="F40" s="162"/>
      <c r="G40" s="162"/>
      <c r="H40" s="162"/>
      <c r="I40" s="162"/>
      <c r="J40" s="162"/>
      <c r="K40" s="162"/>
      <c r="L40" s="162"/>
      <c r="M40" s="162"/>
      <c r="N40" s="162"/>
      <c r="O40" s="162"/>
      <c r="P40" s="162"/>
    </row>
    <row r="41" spans="1:16">
      <c r="A41" s="162"/>
      <c r="B41" s="162"/>
      <c r="C41" s="162"/>
      <c r="D41" s="162"/>
      <c r="E41" s="162"/>
      <c r="F41" s="162"/>
      <c r="G41" s="162"/>
      <c r="H41" s="162"/>
      <c r="I41" s="162"/>
      <c r="J41" s="162"/>
      <c r="K41" s="162"/>
      <c r="L41" s="162"/>
      <c r="M41" s="162"/>
      <c r="N41" s="162"/>
      <c r="O41" s="162"/>
      <c r="P41" s="162"/>
    </row>
    <row r="42" spans="1:16">
      <c r="A42" s="162"/>
      <c r="B42" s="162"/>
      <c r="C42" s="162"/>
      <c r="D42" s="162"/>
      <c r="E42" s="162"/>
      <c r="F42" s="162"/>
      <c r="G42" s="162"/>
      <c r="H42" s="162"/>
      <c r="I42" s="162"/>
      <c r="J42" s="162"/>
      <c r="K42" s="162"/>
      <c r="L42" s="162"/>
      <c r="M42" s="162"/>
      <c r="N42" s="162"/>
      <c r="O42" s="162"/>
      <c r="P42" s="162"/>
    </row>
    <row r="43" spans="1:16">
      <c r="A43" s="162"/>
      <c r="B43" s="162"/>
      <c r="C43" s="162"/>
      <c r="D43" s="162"/>
      <c r="E43" s="162"/>
      <c r="F43" s="162"/>
      <c r="G43" s="162"/>
      <c r="H43" s="162"/>
      <c r="I43" s="162"/>
      <c r="J43" s="162"/>
      <c r="K43" s="162"/>
      <c r="L43" s="162"/>
      <c r="M43" s="162"/>
      <c r="N43" s="162"/>
      <c r="O43" s="162"/>
      <c r="P43" s="162"/>
    </row>
    <row r="44" spans="1:16">
      <c r="A44" s="162"/>
      <c r="B44" s="162"/>
      <c r="C44" s="162"/>
      <c r="D44" s="162"/>
      <c r="E44" s="162"/>
      <c r="F44" s="162"/>
      <c r="G44" s="162"/>
      <c r="H44" s="162"/>
      <c r="I44" s="162"/>
      <c r="J44" s="162"/>
      <c r="K44" s="162"/>
      <c r="L44" s="162"/>
      <c r="M44" s="162"/>
      <c r="N44" s="162"/>
      <c r="O44" s="162"/>
      <c r="P44" s="162"/>
    </row>
    <row r="45" spans="1:16">
      <c r="A45" s="162"/>
      <c r="B45" s="162"/>
      <c r="C45" s="162"/>
      <c r="D45" s="162"/>
      <c r="E45" s="162"/>
      <c r="F45" s="162"/>
      <c r="G45" s="162"/>
      <c r="H45" s="162"/>
      <c r="I45" s="162"/>
      <c r="J45" s="162"/>
      <c r="K45" s="162"/>
      <c r="L45" s="162"/>
      <c r="M45" s="162"/>
      <c r="N45" s="162"/>
      <c r="O45" s="162"/>
      <c r="P45" s="162"/>
    </row>
    <row r="46" spans="1:16">
      <c r="A46" s="162"/>
      <c r="B46" s="162"/>
      <c r="C46" s="162"/>
      <c r="D46" s="162"/>
      <c r="E46" s="162"/>
      <c r="F46" s="162"/>
      <c r="G46" s="162"/>
      <c r="H46" s="162"/>
      <c r="I46" s="162"/>
      <c r="J46" s="162"/>
      <c r="K46" s="162"/>
      <c r="L46" s="162"/>
      <c r="M46" s="162"/>
      <c r="N46" s="162"/>
      <c r="O46" s="162"/>
      <c r="P46" s="162"/>
    </row>
    <row r="47" spans="1:16">
      <c r="A47" s="162"/>
      <c r="B47" s="162"/>
      <c r="C47" s="162"/>
      <c r="D47" s="162"/>
      <c r="E47" s="162"/>
      <c r="F47" s="162"/>
      <c r="G47" s="162"/>
      <c r="H47" s="162"/>
      <c r="I47" s="162"/>
      <c r="J47" s="162"/>
      <c r="K47" s="162"/>
      <c r="L47" s="162"/>
      <c r="M47" s="162"/>
      <c r="N47" s="162"/>
      <c r="O47" s="162"/>
      <c r="P47" s="162"/>
    </row>
    <row r="48" spans="1:16">
      <c r="A48" s="162"/>
      <c r="B48" s="162"/>
      <c r="C48" s="162"/>
      <c r="D48" s="162"/>
      <c r="E48" s="162"/>
      <c r="F48" s="162"/>
      <c r="G48" s="162"/>
      <c r="H48" s="162"/>
      <c r="I48" s="162"/>
      <c r="J48" s="162"/>
      <c r="K48" s="162"/>
      <c r="L48" s="162"/>
      <c r="M48" s="162"/>
      <c r="N48" s="162"/>
      <c r="O48" s="162"/>
      <c r="P48" s="162"/>
    </row>
    <row r="49" spans="1:16">
      <c r="A49" s="162"/>
      <c r="B49" s="162"/>
      <c r="C49" s="162"/>
      <c r="D49" s="162"/>
      <c r="E49" s="162"/>
      <c r="F49" s="162"/>
      <c r="G49" s="162"/>
      <c r="H49" s="162"/>
      <c r="I49" s="162"/>
      <c r="J49" s="162"/>
      <c r="K49" s="162"/>
      <c r="L49" s="162"/>
      <c r="M49" s="162"/>
      <c r="N49" s="162"/>
      <c r="O49" s="162"/>
      <c r="P49" s="162"/>
    </row>
    <row r="50" spans="1:16">
      <c r="A50" s="162"/>
      <c r="B50" s="162"/>
      <c r="C50" s="162"/>
      <c r="D50" s="162"/>
      <c r="E50" s="162"/>
      <c r="F50" s="162"/>
      <c r="G50" s="162"/>
      <c r="H50" s="162"/>
      <c r="I50" s="162"/>
      <c r="J50" s="162"/>
      <c r="K50" s="162"/>
      <c r="L50" s="162"/>
      <c r="M50" s="162"/>
      <c r="N50" s="162"/>
      <c r="O50" s="162"/>
      <c r="P50" s="162"/>
    </row>
    <row r="51" spans="1:16">
      <c r="A51" s="162"/>
      <c r="B51" s="162"/>
      <c r="C51" s="162"/>
      <c r="D51" s="162"/>
      <c r="E51" s="162"/>
      <c r="F51" s="162"/>
      <c r="G51" s="162"/>
      <c r="H51" s="162"/>
      <c r="I51" s="162"/>
      <c r="J51" s="162"/>
      <c r="K51" s="162"/>
      <c r="L51" s="162"/>
      <c r="M51" s="162"/>
      <c r="N51" s="162"/>
      <c r="O51" s="162"/>
      <c r="P51" s="162"/>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activeCell="J4" sqref="J4"/>
    </sheetView>
  </sheetViews>
  <sheetFormatPr defaultColWidth="8.875" defaultRowHeight="15.75"/>
  <cols>
    <col min="16" max="16" width="9" customWidth="1"/>
  </cols>
  <sheetData>
    <row r="1" spans="1:16">
      <c r="A1" s="14"/>
      <c r="B1" s="15"/>
      <c r="C1" s="15"/>
      <c r="D1" s="15"/>
      <c r="E1" s="15"/>
      <c r="F1" s="15"/>
      <c r="G1" s="15"/>
      <c r="H1" s="15"/>
      <c r="I1" s="15"/>
      <c r="J1" s="15"/>
      <c r="K1" s="15"/>
      <c r="L1" s="15"/>
      <c r="M1" s="15"/>
      <c r="N1" s="15"/>
      <c r="O1" s="15"/>
      <c r="P1" s="156" t="s">
        <v>244</v>
      </c>
    </row>
    <row r="2" spans="1:16">
      <c r="A2" s="16"/>
      <c r="B2" s="4"/>
      <c r="C2" s="4"/>
      <c r="D2" s="4"/>
      <c r="E2" s="4"/>
      <c r="F2" s="4"/>
      <c r="G2" s="4"/>
      <c r="H2" s="4"/>
      <c r="I2" s="4"/>
      <c r="J2" s="4"/>
      <c r="K2" s="4"/>
      <c r="L2" s="4"/>
      <c r="M2" s="4"/>
      <c r="N2" s="4"/>
      <c r="O2" s="4"/>
      <c r="P2" s="157" t="s">
        <v>245</v>
      </c>
    </row>
    <row r="3" spans="1:16">
      <c r="A3" s="16"/>
      <c r="B3" s="4"/>
      <c r="C3" s="4"/>
      <c r="D3" s="4"/>
      <c r="E3" s="4"/>
      <c r="F3" s="4"/>
      <c r="G3" s="4"/>
      <c r="H3" s="4"/>
      <c r="I3" s="4"/>
      <c r="J3" s="4"/>
      <c r="K3" s="4"/>
      <c r="L3" s="4"/>
      <c r="M3" s="4"/>
      <c r="N3" s="4"/>
      <c r="O3" s="4"/>
      <c r="P3" s="157" t="s">
        <v>246</v>
      </c>
    </row>
    <row r="4" spans="1:16">
      <c r="A4" s="16"/>
      <c r="B4" s="4"/>
      <c r="C4" s="4"/>
      <c r="D4" s="4"/>
      <c r="E4" s="4"/>
      <c r="F4" s="4"/>
      <c r="G4" s="4"/>
      <c r="H4" s="4"/>
      <c r="I4" s="4"/>
      <c r="J4" s="4"/>
      <c r="K4" s="4"/>
      <c r="L4" s="4"/>
      <c r="M4" s="4"/>
      <c r="N4" s="4"/>
      <c r="O4" s="4"/>
      <c r="P4" s="157" t="s">
        <v>247</v>
      </c>
    </row>
    <row r="5" spans="1:16">
      <c r="A5" s="16"/>
      <c r="B5" s="4"/>
      <c r="C5" s="4"/>
      <c r="D5" s="4"/>
      <c r="E5" s="4"/>
      <c r="F5" s="4"/>
      <c r="G5" s="4"/>
      <c r="H5" s="4"/>
      <c r="I5" s="4"/>
      <c r="J5" s="4"/>
      <c r="K5" s="4"/>
      <c r="L5" s="4"/>
      <c r="M5" s="4"/>
      <c r="N5" s="4"/>
      <c r="O5" s="4"/>
      <c r="P5" s="157" t="s">
        <v>248</v>
      </c>
    </row>
    <row r="6" spans="1:16" ht="38.25" customHeight="1">
      <c r="A6" s="276" t="s">
        <v>606</v>
      </c>
      <c r="B6" s="277"/>
      <c r="C6" s="277"/>
      <c r="D6" s="277"/>
      <c r="E6" s="277"/>
      <c r="F6" s="277"/>
      <c r="G6" s="277"/>
      <c r="H6" s="277"/>
      <c r="I6" s="277"/>
      <c r="J6" s="277"/>
      <c r="K6" s="277"/>
      <c r="L6" s="277"/>
      <c r="M6" s="277"/>
      <c r="N6" s="277"/>
      <c r="O6" s="277"/>
      <c r="P6" s="278"/>
    </row>
    <row r="7" spans="1:16">
      <c r="A7" s="276"/>
      <c r="B7" s="277"/>
      <c r="C7" s="277"/>
      <c r="D7" s="277"/>
      <c r="E7" s="277"/>
      <c r="F7" s="277"/>
      <c r="G7" s="277"/>
      <c r="H7" s="277"/>
      <c r="I7" s="277"/>
      <c r="J7" s="277"/>
      <c r="K7" s="277"/>
      <c r="L7" s="277"/>
      <c r="M7" s="277"/>
      <c r="N7" s="277"/>
      <c r="O7" s="277"/>
      <c r="P7" s="278"/>
    </row>
    <row r="8" spans="1:16">
      <c r="A8" s="276"/>
      <c r="B8" s="277"/>
      <c r="C8" s="277"/>
      <c r="D8" s="277"/>
      <c r="E8" s="277"/>
      <c r="F8" s="277"/>
      <c r="G8" s="277"/>
      <c r="H8" s="277"/>
      <c r="I8" s="277"/>
      <c r="J8" s="277"/>
      <c r="K8" s="277"/>
      <c r="L8" s="277"/>
      <c r="M8" s="277"/>
      <c r="N8" s="277"/>
      <c r="O8" s="277"/>
      <c r="P8" s="278"/>
    </row>
    <row r="9" spans="1:16">
      <c r="A9" s="276"/>
      <c r="B9" s="277"/>
      <c r="C9" s="277"/>
      <c r="D9" s="277"/>
      <c r="E9" s="277"/>
      <c r="F9" s="277"/>
      <c r="G9" s="277"/>
      <c r="H9" s="277"/>
      <c r="I9" s="277"/>
      <c r="J9" s="277"/>
      <c r="K9" s="277"/>
      <c r="L9" s="277"/>
      <c r="M9" s="277"/>
      <c r="N9" s="277"/>
      <c r="O9" s="277"/>
      <c r="P9" s="278"/>
    </row>
    <row r="10" spans="1:16">
      <c r="A10" s="276"/>
      <c r="B10" s="277"/>
      <c r="C10" s="277"/>
      <c r="D10" s="277"/>
      <c r="E10" s="277"/>
      <c r="F10" s="277"/>
      <c r="G10" s="277"/>
      <c r="H10" s="277"/>
      <c r="I10" s="277"/>
      <c r="J10" s="277"/>
      <c r="K10" s="277"/>
      <c r="L10" s="277"/>
      <c r="M10" s="277"/>
      <c r="N10" s="277"/>
      <c r="O10" s="277"/>
      <c r="P10" s="278"/>
    </row>
    <row r="11" spans="1:16">
      <c r="A11" s="276"/>
      <c r="B11" s="277"/>
      <c r="C11" s="277"/>
      <c r="D11" s="277"/>
      <c r="E11" s="277"/>
      <c r="F11" s="277"/>
      <c r="G11" s="277"/>
      <c r="H11" s="277"/>
      <c r="I11" s="277"/>
      <c r="J11" s="277"/>
      <c r="K11" s="277"/>
      <c r="L11" s="277"/>
      <c r="M11" s="277"/>
      <c r="N11" s="277"/>
      <c r="O11" s="277"/>
      <c r="P11" s="278"/>
    </row>
    <row r="12" spans="1:16">
      <c r="A12" s="276"/>
      <c r="B12" s="277"/>
      <c r="C12" s="277"/>
      <c r="D12" s="277"/>
      <c r="E12" s="277"/>
      <c r="F12" s="277"/>
      <c r="G12" s="277"/>
      <c r="H12" s="277"/>
      <c r="I12" s="277"/>
      <c r="J12" s="277"/>
      <c r="K12" s="277"/>
      <c r="L12" s="277"/>
      <c r="M12" s="277"/>
      <c r="N12" s="277"/>
      <c r="O12" s="277"/>
      <c r="P12" s="278"/>
    </row>
    <row r="13" spans="1:16">
      <c r="A13" s="276"/>
      <c r="B13" s="277"/>
      <c r="C13" s="277"/>
      <c r="D13" s="277"/>
      <c r="E13" s="277"/>
      <c r="F13" s="277"/>
      <c r="G13" s="277"/>
      <c r="H13" s="277"/>
      <c r="I13" s="277"/>
      <c r="J13" s="277"/>
      <c r="K13" s="277"/>
      <c r="L13" s="277"/>
      <c r="M13" s="277"/>
      <c r="N13" s="277"/>
      <c r="O13" s="277"/>
      <c r="P13" s="278"/>
    </row>
    <row r="14" spans="1:16">
      <c r="A14" s="276"/>
      <c r="B14" s="277"/>
      <c r="C14" s="277"/>
      <c r="D14" s="277"/>
      <c r="E14" s="277"/>
      <c r="F14" s="277"/>
      <c r="G14" s="277"/>
      <c r="H14" s="277"/>
      <c r="I14" s="277"/>
      <c r="J14" s="277"/>
      <c r="K14" s="277"/>
      <c r="L14" s="277"/>
      <c r="M14" s="277"/>
      <c r="N14" s="277"/>
      <c r="O14" s="277"/>
      <c r="P14" s="278"/>
    </row>
    <row r="15" spans="1:16">
      <c r="A15" s="276"/>
      <c r="B15" s="277"/>
      <c r="C15" s="277"/>
      <c r="D15" s="277"/>
      <c r="E15" s="277"/>
      <c r="F15" s="277"/>
      <c r="G15" s="277"/>
      <c r="H15" s="277"/>
      <c r="I15" s="277"/>
      <c r="J15" s="277"/>
      <c r="K15" s="277"/>
      <c r="L15" s="277"/>
      <c r="M15" s="277"/>
      <c r="N15" s="277"/>
      <c r="O15" s="277"/>
      <c r="P15" s="278"/>
    </row>
    <row r="16" spans="1:16">
      <c r="A16" s="276"/>
      <c r="B16" s="277"/>
      <c r="C16" s="277"/>
      <c r="D16" s="277"/>
      <c r="E16" s="277"/>
      <c r="F16" s="277"/>
      <c r="G16" s="277"/>
      <c r="H16" s="277"/>
      <c r="I16" s="277"/>
      <c r="J16" s="277"/>
      <c r="K16" s="277"/>
      <c r="L16" s="277"/>
      <c r="M16" s="277"/>
      <c r="N16" s="277"/>
      <c r="O16" s="277"/>
      <c r="P16" s="278"/>
    </row>
    <row r="17" spans="1:16">
      <c r="A17" s="276"/>
      <c r="B17" s="277"/>
      <c r="C17" s="277"/>
      <c r="D17" s="277"/>
      <c r="E17" s="277"/>
      <c r="F17" s="277"/>
      <c r="G17" s="277"/>
      <c r="H17" s="277"/>
      <c r="I17" s="277"/>
      <c r="J17" s="277"/>
      <c r="K17" s="277"/>
      <c r="L17" s="277"/>
      <c r="M17" s="277"/>
      <c r="N17" s="277"/>
      <c r="O17" s="277"/>
      <c r="P17" s="278"/>
    </row>
    <row r="18" spans="1:16">
      <c r="A18" s="276"/>
      <c r="B18" s="277"/>
      <c r="C18" s="277"/>
      <c r="D18" s="277"/>
      <c r="E18" s="277"/>
      <c r="F18" s="277"/>
      <c r="G18" s="277"/>
      <c r="H18" s="277"/>
      <c r="I18" s="277"/>
      <c r="J18" s="277"/>
      <c r="K18" s="277"/>
      <c r="L18" s="277"/>
      <c r="M18" s="277"/>
      <c r="N18" s="277"/>
      <c r="O18" s="277"/>
      <c r="P18" s="278"/>
    </row>
    <row r="19" spans="1:16">
      <c r="A19" s="276"/>
      <c r="B19" s="277"/>
      <c r="C19" s="277"/>
      <c r="D19" s="277"/>
      <c r="E19" s="277"/>
      <c r="F19" s="277"/>
      <c r="G19" s="277"/>
      <c r="H19" s="277"/>
      <c r="I19" s="277"/>
      <c r="J19" s="277"/>
      <c r="K19" s="277"/>
      <c r="L19" s="277"/>
      <c r="M19" s="277"/>
      <c r="N19" s="277"/>
      <c r="O19" s="277"/>
      <c r="P19" s="278"/>
    </row>
    <row r="20" spans="1:16">
      <c r="A20" s="276"/>
      <c r="B20" s="277"/>
      <c r="C20" s="277"/>
      <c r="D20" s="277"/>
      <c r="E20" s="277"/>
      <c r="F20" s="277"/>
      <c r="G20" s="277"/>
      <c r="H20" s="277"/>
      <c r="I20" s="277"/>
      <c r="J20" s="277"/>
      <c r="K20" s="277"/>
      <c r="L20" s="277"/>
      <c r="M20" s="277"/>
      <c r="N20" s="277"/>
      <c r="O20" s="277"/>
      <c r="P20" s="278"/>
    </row>
    <row r="21" spans="1:16">
      <c r="A21" s="276"/>
      <c r="B21" s="277"/>
      <c r="C21" s="277"/>
      <c r="D21" s="277"/>
      <c r="E21" s="277"/>
      <c r="F21" s="277"/>
      <c r="G21" s="277"/>
      <c r="H21" s="277"/>
      <c r="I21" s="277"/>
      <c r="J21" s="277"/>
      <c r="K21" s="277"/>
      <c r="L21" s="277"/>
      <c r="M21" s="277"/>
      <c r="N21" s="277"/>
      <c r="O21" s="277"/>
      <c r="P21" s="278"/>
    </row>
    <row r="22" spans="1:16">
      <c r="A22" s="276"/>
      <c r="B22" s="277"/>
      <c r="C22" s="277"/>
      <c r="D22" s="277"/>
      <c r="E22" s="277"/>
      <c r="F22" s="277"/>
      <c r="G22" s="277"/>
      <c r="H22" s="277"/>
      <c r="I22" s="277"/>
      <c r="J22" s="277"/>
      <c r="K22" s="277"/>
      <c r="L22" s="277"/>
      <c r="M22" s="277"/>
      <c r="N22" s="277"/>
      <c r="O22" s="277"/>
      <c r="P22" s="278"/>
    </row>
    <row r="23" spans="1:16">
      <c r="A23" s="276"/>
      <c r="B23" s="277"/>
      <c r="C23" s="277"/>
      <c r="D23" s="277"/>
      <c r="E23" s="277"/>
      <c r="F23" s="277"/>
      <c r="G23" s="277"/>
      <c r="H23" s="277"/>
      <c r="I23" s="277"/>
      <c r="J23" s="277"/>
      <c r="K23" s="277"/>
      <c r="L23" s="277"/>
      <c r="M23" s="277"/>
      <c r="N23" s="277"/>
      <c r="O23" s="277"/>
      <c r="P23" s="278"/>
    </row>
    <row r="24" spans="1:16">
      <c r="A24" s="276"/>
      <c r="B24" s="277"/>
      <c r="C24" s="277"/>
      <c r="D24" s="277"/>
      <c r="E24" s="277"/>
      <c r="F24" s="277"/>
      <c r="G24" s="277"/>
      <c r="H24" s="277"/>
      <c r="I24" s="277"/>
      <c r="J24" s="277"/>
      <c r="K24" s="277"/>
      <c r="L24" s="277"/>
      <c r="M24" s="277"/>
      <c r="N24" s="277"/>
      <c r="O24" s="277"/>
      <c r="P24" s="278"/>
    </row>
    <row r="25" spans="1:16">
      <c r="A25" s="276"/>
      <c r="B25" s="277"/>
      <c r="C25" s="277"/>
      <c r="D25" s="277"/>
      <c r="E25" s="277"/>
      <c r="F25" s="277"/>
      <c r="G25" s="277"/>
      <c r="H25" s="277"/>
      <c r="I25" s="277"/>
      <c r="J25" s="277"/>
      <c r="K25" s="277"/>
      <c r="L25" s="277"/>
      <c r="M25" s="277"/>
      <c r="N25" s="277"/>
      <c r="O25" s="277"/>
      <c r="P25" s="278"/>
    </row>
    <row r="26" spans="1:16">
      <c r="A26" s="276"/>
      <c r="B26" s="277"/>
      <c r="C26" s="277"/>
      <c r="D26" s="277"/>
      <c r="E26" s="277"/>
      <c r="F26" s="277"/>
      <c r="G26" s="277"/>
      <c r="H26" s="277"/>
      <c r="I26" s="277"/>
      <c r="J26" s="277"/>
      <c r="K26" s="277"/>
      <c r="L26" s="277"/>
      <c r="M26" s="277"/>
      <c r="N26" s="277"/>
      <c r="O26" s="277"/>
      <c r="P26" s="278"/>
    </row>
    <row r="27" spans="1:16">
      <c r="A27" s="276"/>
      <c r="B27" s="277"/>
      <c r="C27" s="277"/>
      <c r="D27" s="277"/>
      <c r="E27" s="277"/>
      <c r="F27" s="277"/>
      <c r="G27" s="277"/>
      <c r="H27" s="277"/>
      <c r="I27" s="277"/>
      <c r="J27" s="277"/>
      <c r="K27" s="277"/>
      <c r="L27" s="277"/>
      <c r="M27" s="277"/>
      <c r="N27" s="277"/>
      <c r="O27" s="277"/>
      <c r="P27" s="278"/>
    </row>
    <row r="28" spans="1:16">
      <c r="A28" s="276"/>
      <c r="B28" s="277"/>
      <c r="C28" s="277"/>
      <c r="D28" s="277"/>
      <c r="E28" s="277"/>
      <c r="F28" s="277"/>
      <c r="G28" s="277"/>
      <c r="H28" s="277"/>
      <c r="I28" s="277"/>
      <c r="J28" s="277"/>
      <c r="K28" s="277"/>
      <c r="L28" s="277"/>
      <c r="M28" s="277"/>
      <c r="N28" s="277"/>
      <c r="O28" s="277"/>
      <c r="P28" s="278"/>
    </row>
    <row r="29" spans="1:16">
      <c r="A29" s="276"/>
      <c r="B29" s="277"/>
      <c r="C29" s="277"/>
      <c r="D29" s="277"/>
      <c r="E29" s="277"/>
      <c r="F29" s="277"/>
      <c r="G29" s="277"/>
      <c r="H29" s="277"/>
      <c r="I29" s="277"/>
      <c r="J29" s="277"/>
      <c r="K29" s="277"/>
      <c r="L29" s="277"/>
      <c r="M29" s="277"/>
      <c r="N29" s="277"/>
      <c r="O29" s="277"/>
      <c r="P29" s="278"/>
    </row>
    <row r="30" spans="1:16">
      <c r="A30" s="276"/>
      <c r="B30" s="277"/>
      <c r="C30" s="277"/>
      <c r="D30" s="277"/>
      <c r="E30" s="277"/>
      <c r="F30" s="277"/>
      <c r="G30" s="277"/>
      <c r="H30" s="277"/>
      <c r="I30" s="277"/>
      <c r="J30" s="277"/>
      <c r="K30" s="277"/>
      <c r="L30" s="277"/>
      <c r="M30" s="277"/>
      <c r="N30" s="277"/>
      <c r="O30" s="277"/>
      <c r="P30" s="278"/>
    </row>
    <row r="31" spans="1:16">
      <c r="A31" s="276"/>
      <c r="B31" s="277"/>
      <c r="C31" s="277"/>
      <c r="D31" s="277"/>
      <c r="E31" s="277"/>
      <c r="F31" s="277"/>
      <c r="G31" s="277"/>
      <c r="H31" s="277"/>
      <c r="I31" s="277"/>
      <c r="J31" s="277"/>
      <c r="K31" s="277"/>
      <c r="L31" s="277"/>
      <c r="M31" s="277"/>
      <c r="N31" s="277"/>
      <c r="O31" s="277"/>
      <c r="P31" s="278"/>
    </row>
    <row r="32" spans="1:16">
      <c r="A32" s="276"/>
      <c r="B32" s="277"/>
      <c r="C32" s="277"/>
      <c r="D32" s="277"/>
      <c r="E32" s="277"/>
      <c r="F32" s="277"/>
      <c r="G32" s="277"/>
      <c r="H32" s="277"/>
      <c r="I32" s="277"/>
      <c r="J32" s="277"/>
      <c r="K32" s="277"/>
      <c r="L32" s="277"/>
      <c r="M32" s="277"/>
      <c r="N32" s="277"/>
      <c r="O32" s="277"/>
      <c r="P32" s="278"/>
    </row>
    <row r="33" spans="1:16">
      <c r="A33" s="276"/>
      <c r="B33" s="277"/>
      <c r="C33" s="277"/>
      <c r="D33" s="277"/>
      <c r="E33" s="277"/>
      <c r="F33" s="277"/>
      <c r="G33" s="277"/>
      <c r="H33" s="277"/>
      <c r="I33" s="277"/>
      <c r="J33" s="277"/>
      <c r="K33" s="277"/>
      <c r="L33" s="277"/>
      <c r="M33" s="277"/>
      <c r="N33" s="277"/>
      <c r="O33" s="277"/>
      <c r="P33" s="278"/>
    </row>
    <row r="34" spans="1:16">
      <c r="A34" s="276"/>
      <c r="B34" s="277"/>
      <c r="C34" s="277"/>
      <c r="D34" s="277"/>
      <c r="E34" s="277"/>
      <c r="F34" s="277"/>
      <c r="G34" s="277"/>
      <c r="H34" s="277"/>
      <c r="I34" s="277"/>
      <c r="J34" s="277"/>
      <c r="K34" s="277"/>
      <c r="L34" s="277"/>
      <c r="M34" s="277"/>
      <c r="N34" s="277"/>
      <c r="O34" s="277"/>
      <c r="P34" s="278"/>
    </row>
    <row r="35" spans="1:16">
      <c r="A35" s="276"/>
      <c r="B35" s="277"/>
      <c r="C35" s="277"/>
      <c r="D35" s="277"/>
      <c r="E35" s="277"/>
      <c r="F35" s="277"/>
      <c r="G35" s="277"/>
      <c r="H35" s="277"/>
      <c r="I35" s="277"/>
      <c r="J35" s="277"/>
      <c r="K35" s="277"/>
      <c r="L35" s="277"/>
      <c r="M35" s="277"/>
      <c r="N35" s="277"/>
      <c r="O35" s="277"/>
      <c r="P35" s="278"/>
    </row>
    <row r="36" spans="1:16">
      <c r="A36" s="276"/>
      <c r="B36" s="277"/>
      <c r="C36" s="277"/>
      <c r="D36" s="277"/>
      <c r="E36" s="277"/>
      <c r="F36" s="277"/>
      <c r="G36" s="277"/>
      <c r="H36" s="277"/>
      <c r="I36" s="277"/>
      <c r="J36" s="277"/>
      <c r="K36" s="277"/>
      <c r="L36" s="277"/>
      <c r="M36" s="277"/>
      <c r="N36" s="277"/>
      <c r="O36" s="277"/>
      <c r="P36" s="278"/>
    </row>
    <row r="37" spans="1:16">
      <c r="A37" s="276"/>
      <c r="B37" s="277"/>
      <c r="C37" s="277"/>
      <c r="D37" s="277"/>
      <c r="E37" s="277"/>
      <c r="F37" s="277"/>
      <c r="G37" s="277"/>
      <c r="H37" s="277"/>
      <c r="I37" s="277"/>
      <c r="J37" s="277"/>
      <c r="K37" s="277"/>
      <c r="L37" s="277"/>
      <c r="M37" s="277"/>
      <c r="N37" s="277"/>
      <c r="O37" s="277"/>
      <c r="P37" s="278"/>
    </row>
    <row r="38" spans="1:16">
      <c r="A38" s="276"/>
      <c r="B38" s="277"/>
      <c r="C38" s="277"/>
      <c r="D38" s="277"/>
      <c r="E38" s="277"/>
      <c r="F38" s="277"/>
      <c r="G38" s="277"/>
      <c r="H38" s="277"/>
      <c r="I38" s="277"/>
      <c r="J38" s="277"/>
      <c r="K38" s="277"/>
      <c r="L38" s="277"/>
      <c r="M38" s="277"/>
      <c r="N38" s="277"/>
      <c r="O38" s="277"/>
      <c r="P38" s="278"/>
    </row>
    <row r="39" spans="1:16">
      <c r="A39" s="276"/>
      <c r="B39" s="277"/>
      <c r="C39" s="277"/>
      <c r="D39" s="277"/>
      <c r="E39" s="277"/>
      <c r="F39" s="277"/>
      <c r="G39" s="277"/>
      <c r="H39" s="277"/>
      <c r="I39" s="277"/>
      <c r="J39" s="277"/>
      <c r="K39" s="277"/>
      <c r="L39" s="277"/>
      <c r="M39" s="277"/>
      <c r="N39" s="277"/>
      <c r="O39" s="277"/>
      <c r="P39" s="278"/>
    </row>
    <row r="40" spans="1:16">
      <c r="A40" s="276"/>
      <c r="B40" s="277"/>
      <c r="C40" s="277"/>
      <c r="D40" s="277"/>
      <c r="E40" s="277"/>
      <c r="F40" s="277"/>
      <c r="G40" s="277"/>
      <c r="H40" s="277"/>
      <c r="I40" s="277"/>
      <c r="J40" s="277"/>
      <c r="K40" s="277"/>
      <c r="L40" s="277"/>
      <c r="M40" s="277"/>
      <c r="N40" s="277"/>
      <c r="O40" s="277"/>
      <c r="P40" s="278"/>
    </row>
    <row r="41" spans="1:16">
      <c r="A41" s="276"/>
      <c r="B41" s="277"/>
      <c r="C41" s="277"/>
      <c r="D41" s="277"/>
      <c r="E41" s="277"/>
      <c r="F41" s="277"/>
      <c r="G41" s="277"/>
      <c r="H41" s="277"/>
      <c r="I41" s="277"/>
      <c r="J41" s="277"/>
      <c r="K41" s="277"/>
      <c r="L41" s="277"/>
      <c r="M41" s="277"/>
      <c r="N41" s="277"/>
      <c r="O41" s="277"/>
      <c r="P41" s="278"/>
    </row>
    <row r="42" spans="1:16">
      <c r="A42" s="276"/>
      <c r="B42" s="277"/>
      <c r="C42" s="277"/>
      <c r="D42" s="277"/>
      <c r="E42" s="277"/>
      <c r="F42" s="277"/>
      <c r="G42" s="277"/>
      <c r="H42" s="277"/>
      <c r="I42" s="277"/>
      <c r="J42" s="277"/>
      <c r="K42" s="277"/>
      <c r="L42" s="277"/>
      <c r="M42" s="277"/>
      <c r="N42" s="277"/>
      <c r="O42" s="277"/>
      <c r="P42" s="278"/>
    </row>
    <row r="43" spans="1:16">
      <c r="A43" s="276"/>
      <c r="B43" s="277"/>
      <c r="C43" s="277"/>
      <c r="D43" s="277"/>
      <c r="E43" s="277"/>
      <c r="F43" s="277"/>
      <c r="G43" s="277"/>
      <c r="H43" s="277"/>
      <c r="I43" s="277"/>
      <c r="J43" s="277"/>
      <c r="K43" s="277"/>
      <c r="L43" s="277"/>
      <c r="M43" s="277"/>
      <c r="N43" s="277"/>
      <c r="O43" s="277"/>
      <c r="P43" s="278"/>
    </row>
    <row r="44" spans="1:16">
      <c r="A44" s="276"/>
      <c r="B44" s="277"/>
      <c r="C44" s="277"/>
      <c r="D44" s="277"/>
      <c r="E44" s="277"/>
      <c r="F44" s="277"/>
      <c r="G44" s="277"/>
      <c r="H44" s="277"/>
      <c r="I44" s="277"/>
      <c r="J44" s="277"/>
      <c r="K44" s="277"/>
      <c r="L44" s="277"/>
      <c r="M44" s="277"/>
      <c r="N44" s="277"/>
      <c r="O44" s="277"/>
      <c r="P44" s="278"/>
    </row>
    <row r="45" spans="1:16">
      <c r="A45" s="276"/>
      <c r="B45" s="277"/>
      <c r="C45" s="277"/>
      <c r="D45" s="277"/>
      <c r="E45" s="277"/>
      <c r="F45" s="277"/>
      <c r="G45" s="277"/>
      <c r="H45" s="277"/>
      <c r="I45" s="277"/>
      <c r="J45" s="277"/>
      <c r="K45" s="277"/>
      <c r="L45" s="277"/>
      <c r="M45" s="277"/>
      <c r="N45" s="277"/>
      <c r="O45" s="277"/>
      <c r="P45" s="278"/>
    </row>
    <row r="46" spans="1:16">
      <c r="A46" s="276"/>
      <c r="B46" s="277"/>
      <c r="C46" s="277"/>
      <c r="D46" s="277"/>
      <c r="E46" s="277"/>
      <c r="F46" s="277"/>
      <c r="G46" s="277"/>
      <c r="H46" s="277"/>
      <c r="I46" s="277"/>
      <c r="J46" s="277"/>
      <c r="K46" s="277"/>
      <c r="L46" s="277"/>
      <c r="M46" s="277"/>
      <c r="N46" s="277"/>
      <c r="O46" s="277"/>
      <c r="P46" s="278"/>
    </row>
    <row r="47" spans="1:16">
      <c r="A47" s="276"/>
      <c r="B47" s="277"/>
      <c r="C47" s="277"/>
      <c r="D47" s="277"/>
      <c r="E47" s="277"/>
      <c r="F47" s="277"/>
      <c r="G47" s="277"/>
      <c r="H47" s="277"/>
      <c r="I47" s="277"/>
      <c r="J47" s="277"/>
      <c r="K47" s="277"/>
      <c r="L47" s="277"/>
      <c r="M47" s="277"/>
      <c r="N47" s="277"/>
      <c r="O47" s="277"/>
      <c r="P47" s="278"/>
    </row>
    <row r="48" spans="1:16">
      <c r="A48" s="276"/>
      <c r="B48" s="277"/>
      <c r="C48" s="277"/>
      <c r="D48" s="277"/>
      <c r="E48" s="277"/>
      <c r="F48" s="277"/>
      <c r="G48" s="277"/>
      <c r="H48" s="277"/>
      <c r="I48" s="277"/>
      <c r="J48" s="277"/>
      <c r="K48" s="277"/>
      <c r="L48" s="277"/>
      <c r="M48" s="277"/>
      <c r="N48" s="277"/>
      <c r="O48" s="277"/>
      <c r="P48" s="278"/>
    </row>
    <row r="49" spans="1:16">
      <c r="A49" s="276"/>
      <c r="B49" s="277"/>
      <c r="C49" s="277"/>
      <c r="D49" s="277"/>
      <c r="E49" s="277"/>
      <c r="F49" s="277"/>
      <c r="G49" s="277"/>
      <c r="H49" s="277"/>
      <c r="I49" s="277"/>
      <c r="J49" s="277"/>
      <c r="K49" s="277"/>
      <c r="L49" s="277"/>
      <c r="M49" s="277"/>
      <c r="N49" s="277"/>
      <c r="O49" s="277"/>
      <c r="P49" s="278"/>
    </row>
    <row r="50" spans="1:16">
      <c r="A50" s="276"/>
      <c r="B50" s="277"/>
      <c r="C50" s="277"/>
      <c r="D50" s="277"/>
      <c r="E50" s="277"/>
      <c r="F50" s="277"/>
      <c r="G50" s="277"/>
      <c r="H50" s="277"/>
      <c r="I50" s="277"/>
      <c r="J50" s="277"/>
      <c r="K50" s="277"/>
      <c r="L50" s="277"/>
      <c r="M50" s="277"/>
      <c r="N50" s="277"/>
      <c r="O50" s="277"/>
      <c r="P50" s="278"/>
    </row>
    <row r="51" spans="1:16" ht="16.5" thickBot="1">
      <c r="A51" s="279"/>
      <c r="B51" s="280"/>
      <c r="C51" s="280"/>
      <c r="D51" s="280"/>
      <c r="E51" s="280"/>
      <c r="F51" s="280"/>
      <c r="G51" s="280"/>
      <c r="H51" s="280"/>
      <c r="I51" s="280"/>
      <c r="J51" s="280"/>
      <c r="K51" s="280"/>
      <c r="L51" s="280"/>
      <c r="M51" s="280"/>
      <c r="N51" s="280"/>
      <c r="O51" s="280"/>
      <c r="P51" s="281"/>
    </row>
  </sheetData>
  <mergeCells count="1">
    <mergeCell ref="A6:P5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FORMULÁRIO PEDIDO</vt:lpstr>
      <vt:lpstr>POLITICA COMERCIAL</vt:lpstr>
      <vt:lpstr>POLÍTICA COMERCIAL</vt:lpstr>
      <vt:lpstr>'FORMULÁRIO PEDIDO'!Area_de_impressao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 fernandes</dc:creator>
  <cp:lastModifiedBy>Amanda</cp:lastModifiedBy>
  <cp:lastPrinted>2018-03-15T11:11:45Z</cp:lastPrinted>
  <dcterms:created xsi:type="dcterms:W3CDTF">2014-01-13T19:03:30Z</dcterms:created>
  <dcterms:modified xsi:type="dcterms:W3CDTF">2018-03-15T11:11:54Z</dcterms:modified>
</cp:coreProperties>
</file>